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omments1.xml" ContentType="application/vnd.openxmlformats-officedocument.spreadsheetml.comments+xml"/>
  <Override PartName="/xl/customProperty2.bin" ContentType="application/vnd.openxmlformats-officedocument.spreadsheetml.customProperty"/>
  <Override PartName="/xl/customProperty3.bin" ContentType="application/vnd.openxmlformats-officedocument.spreadsheetml.customProperty"/>
  <Override PartName="/xl/comments2.xml" ContentType="application/vnd.openxmlformats-officedocument.spreadsheetml.comments+xml"/>
  <Override PartName="/xl/customProperty4.bin" ContentType="application/vnd.openxmlformats-officedocument.spreadsheetml.customProperty"/>
  <Override PartName="/xl/comments3.xml" ContentType="application/vnd.openxmlformats-officedocument.spreadsheetml.comments+xml"/>
  <Override PartName="/xl/customProperty5.bin" ContentType="application/vnd.openxmlformats-officedocument.spreadsheetml.customProperty"/>
  <Override PartName="/xl/comments4.xml" ContentType="application/vnd.openxmlformats-officedocument.spreadsheetml.comments+xml"/>
  <Override PartName="/xl/customProperty6.bin" ContentType="application/vnd.openxmlformats-officedocument.spreadsheetml.customProperty"/>
  <Override PartName="/xl/comments5.xml" ContentType="application/vnd.openxmlformats-officedocument.spreadsheetml.comments+xml"/>
  <Override PartName="/xl/customProperty7.bin" ContentType="application/vnd.openxmlformats-officedocument.spreadsheetml.customProperty"/>
  <Override PartName="/xl/pivotTables/pivotTable1.xml" ContentType="application/vnd.openxmlformats-officedocument.spreadsheetml.pivotTable+xml"/>
  <Override PartName="/xl/customProperty8.bin" ContentType="application/vnd.openxmlformats-officedocument.spreadsheetml.customProperty"/>
  <Override PartName="/xl/pivotTables/pivotTable2.xml" ContentType="application/vnd.openxmlformats-officedocument.spreadsheetml.pivotTable+xml"/>
  <Override PartName="/xl/customProperty9.bin" ContentType="application/vnd.openxmlformats-officedocument.spreadsheetml.customProperty"/>
  <Override PartName="/xl/customProperty10.bin" ContentType="application/vnd.openxmlformats-officedocument.spreadsheetml.customProperty"/>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24226"/>
  <mc:AlternateContent xmlns:mc="http://schemas.openxmlformats.org/markup-compatibility/2006">
    <mc:Choice Requires="x15">
      <x15ac:absPath xmlns:x15ac="http://schemas.microsoft.com/office/spreadsheetml/2010/11/ac" url="C:\Users\mkwing\Downloads\"/>
    </mc:Choice>
  </mc:AlternateContent>
  <xr:revisionPtr revIDLastSave="0" documentId="8_{ABC0E919-6E97-43D1-A7A2-E0196285920A}" xr6:coauthVersionLast="47" xr6:coauthVersionMax="47" xr10:uidLastSave="{00000000-0000-0000-0000-000000000000}"/>
  <bookViews>
    <workbookView xWindow="12600" yWindow="-16320" windowWidth="29040" windowHeight="15720" tabRatio="812" xr2:uid="{00000000-000D-0000-FFFF-FFFF00000000}"/>
  </bookViews>
  <sheets>
    <sheet name="Guidance for agencies" sheetId="5" r:id="rId1"/>
    <sheet name="Summary and sign-off" sheetId="13" r:id="rId2"/>
    <sheet name="Travel" sheetId="1" r:id="rId3"/>
    <sheet name="Hospitality" sheetId="2" r:id="rId4"/>
    <sheet name="All other expenses" sheetId="3" r:id="rId5"/>
    <sheet name="Gifts and benefits" sheetId="4" r:id="rId6"/>
    <sheet name="PN expenses" sheetId="14" state="hidden" r:id="rId7"/>
    <sheet name="Pivot PN expenses" sheetId="17" state="hidden" r:id="rId8"/>
    <sheet name="PN Exp Pivot" sheetId="16" state="hidden" r:id="rId9"/>
    <sheet name="JNL out" sheetId="15" state="hidden" r:id="rId10"/>
  </sheets>
  <definedNames>
    <definedName name="_xlnm._FilterDatabase" localSheetId="6" hidden="1">'PN expenses'!$A$1:$AN$579</definedName>
    <definedName name="_xlnm.Print_Area" localSheetId="4">'All other expenses'!$A$1:$E$32</definedName>
    <definedName name="_xlnm.Print_Area" localSheetId="5">'Gifts and benefits'!$A$1:$F$36</definedName>
    <definedName name="_xlnm.Print_Area" localSheetId="0">'Guidance for agencies'!$A$1:$A$58</definedName>
    <definedName name="_xlnm.Print_Area" localSheetId="3">Hospitality!$A$1:$E$34</definedName>
    <definedName name="_xlnm.Print_Area" localSheetId="1">'Summary and sign-off'!$A$1:$F$23</definedName>
    <definedName name="_xlnm.Print_Area" localSheetId="2">Travel!$A$1:$E$149</definedName>
  </definedNames>
  <calcPr calcId="191028"/>
  <pivotCaches>
    <pivotCache cacheId="0" r:id="rId11"/>
    <pivotCache cacheId="1"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13" l="1"/>
  <c r="AI10" i="14"/>
  <c r="B12" i="3"/>
  <c r="C72" i="15"/>
  <c r="C78" i="15"/>
  <c r="AI56" i="14" l="1"/>
  <c r="AI52" i="14"/>
  <c r="AI15" i="14"/>
  <c r="AI80" i="14"/>
  <c r="AI81" i="14"/>
  <c r="AI82" i="14"/>
  <c r="AI83" i="14"/>
  <c r="AI84" i="14"/>
  <c r="AI85" i="14"/>
  <c r="AI86" i="14"/>
  <c r="AI87" i="14"/>
  <c r="AI88" i="14"/>
  <c r="AI89" i="14"/>
  <c r="AI90" i="14"/>
  <c r="AI91" i="14"/>
  <c r="AI92" i="14"/>
  <c r="AI93" i="14"/>
  <c r="AI94" i="14"/>
  <c r="AI95" i="14"/>
  <c r="AI96" i="14"/>
  <c r="AI97" i="14"/>
  <c r="AI98" i="14"/>
  <c r="AI99" i="14"/>
  <c r="AI100" i="14"/>
  <c r="AI101" i="14"/>
  <c r="AI102" i="14"/>
  <c r="AI103" i="14"/>
  <c r="AI104" i="14"/>
  <c r="AI105" i="14"/>
  <c r="AI106" i="14"/>
  <c r="AI107" i="14"/>
  <c r="AI108" i="14"/>
  <c r="AI109" i="14"/>
  <c r="AI110" i="14"/>
  <c r="AI111" i="14"/>
  <c r="AI112" i="14"/>
  <c r="AI113" i="14"/>
  <c r="AI117" i="14"/>
  <c r="AI118" i="14"/>
  <c r="AI119" i="14"/>
  <c r="AI120" i="14"/>
  <c r="AI121" i="14"/>
  <c r="AI122" i="14"/>
  <c r="AI124" i="14"/>
  <c r="AI125" i="14"/>
  <c r="AI126" i="14"/>
  <c r="AI127" i="14"/>
  <c r="AI251" i="14"/>
  <c r="AI252" i="14"/>
  <c r="AI253" i="14"/>
  <c r="AI254" i="14"/>
  <c r="AI255" i="14"/>
  <c r="AI256" i="14"/>
  <c r="AI257" i="14"/>
  <c r="AI258" i="14"/>
  <c r="AI259" i="14"/>
  <c r="AI260" i="14"/>
  <c r="AI261" i="14"/>
  <c r="AI262" i="14"/>
  <c r="AI263" i="14"/>
  <c r="AI264" i="14"/>
  <c r="AI265" i="14"/>
  <c r="AI266" i="14"/>
  <c r="AI267" i="14"/>
  <c r="AI268" i="14"/>
  <c r="AI269" i="14"/>
  <c r="AI270" i="14"/>
  <c r="AI271" i="14"/>
  <c r="AI272" i="14"/>
  <c r="AI273" i="14"/>
  <c r="AI274" i="14"/>
  <c r="AI275" i="14"/>
  <c r="AI276" i="14"/>
  <c r="AI277" i="14"/>
  <c r="AI278" i="14"/>
  <c r="AI279" i="14"/>
  <c r="AI280" i="14"/>
  <c r="AI281" i="14"/>
  <c r="AI282" i="14"/>
  <c r="AI283" i="14"/>
  <c r="AI284" i="14"/>
  <c r="AI285" i="14"/>
  <c r="AI286" i="14"/>
  <c r="AI287" i="14"/>
  <c r="AI288" i="14"/>
  <c r="AI289" i="14"/>
  <c r="AI290" i="14"/>
  <c r="AI291" i="14"/>
  <c r="AI292" i="14"/>
  <c r="AI293" i="14"/>
  <c r="AI294" i="14"/>
  <c r="AI295" i="14"/>
  <c r="AI296" i="14"/>
  <c r="AI297" i="14"/>
  <c r="AI298" i="14"/>
  <c r="AI299" i="14"/>
  <c r="AI300" i="14"/>
  <c r="AI301" i="14"/>
  <c r="AI302" i="14"/>
  <c r="AI303" i="14"/>
  <c r="AI304" i="14"/>
  <c r="AI305" i="14"/>
  <c r="AI306" i="14"/>
  <c r="AI307" i="14"/>
  <c r="AI308" i="14"/>
  <c r="AI309" i="14"/>
  <c r="AI310" i="14"/>
  <c r="AI311" i="14"/>
  <c r="AI312" i="14"/>
  <c r="AI313" i="14"/>
  <c r="AI314" i="14"/>
  <c r="AI315" i="14"/>
  <c r="AI316" i="14"/>
  <c r="AI317" i="14"/>
  <c r="AI318" i="14"/>
  <c r="AI319" i="14"/>
  <c r="AI320" i="14"/>
  <c r="AI321" i="14"/>
  <c r="AI322" i="14"/>
  <c r="AI323" i="14"/>
  <c r="AI324" i="14"/>
  <c r="AI325" i="14"/>
  <c r="AI326" i="14"/>
  <c r="AI327" i="14"/>
  <c r="AI328" i="14"/>
  <c r="AI329" i="14"/>
  <c r="AI330" i="14"/>
  <c r="AI331" i="14"/>
  <c r="AI332" i="14"/>
  <c r="AI333" i="14"/>
  <c r="AI334" i="14"/>
  <c r="AI335" i="14"/>
  <c r="AI336" i="14"/>
  <c r="AI337" i="14"/>
  <c r="AI338" i="14"/>
  <c r="AI339" i="14"/>
  <c r="AI340" i="14"/>
  <c r="AI341" i="14"/>
  <c r="AI342" i="14"/>
  <c r="AI343" i="14"/>
  <c r="AI344" i="14"/>
  <c r="AI345" i="14"/>
  <c r="AI346" i="14"/>
  <c r="AI347" i="14"/>
  <c r="AI348" i="14"/>
  <c r="AI349" i="14"/>
  <c r="AI350" i="14"/>
  <c r="AI351" i="14"/>
  <c r="AI352" i="14"/>
  <c r="AI353" i="14"/>
  <c r="AI354" i="14"/>
  <c r="AI355" i="14"/>
  <c r="AI356" i="14"/>
  <c r="AI357" i="14"/>
  <c r="AI358" i="14"/>
  <c r="AI359" i="14"/>
  <c r="AI360" i="14"/>
  <c r="AI361" i="14"/>
  <c r="AI362" i="14"/>
  <c r="AI363" i="14"/>
  <c r="AI364" i="14"/>
  <c r="AI365" i="14"/>
  <c r="AI366" i="14"/>
  <c r="AI367" i="14"/>
  <c r="AI368" i="14"/>
  <c r="AI369" i="14"/>
  <c r="AI370" i="14"/>
  <c r="AI371" i="14"/>
  <c r="AI372" i="14"/>
  <c r="AI373" i="14"/>
  <c r="AI374" i="14"/>
  <c r="AI375" i="14"/>
  <c r="AI376" i="14"/>
  <c r="AI377" i="14"/>
  <c r="AI378" i="14"/>
  <c r="AI379" i="14"/>
  <c r="AI380" i="14"/>
  <c r="AI381" i="14"/>
  <c r="AI382" i="14"/>
  <c r="AI383" i="14"/>
  <c r="AI384" i="14"/>
  <c r="AI385" i="14"/>
  <c r="AI386" i="14"/>
  <c r="AI387" i="14"/>
  <c r="AI388" i="14"/>
  <c r="AI389" i="14"/>
  <c r="AI390" i="14"/>
  <c r="AI391" i="14"/>
  <c r="AI392" i="14"/>
  <c r="AI393" i="14"/>
  <c r="AI394" i="14"/>
  <c r="AI395" i="14"/>
  <c r="AI396" i="14"/>
  <c r="AI397" i="14"/>
  <c r="AI398" i="14"/>
  <c r="AI399" i="14"/>
  <c r="AI400" i="14"/>
  <c r="AI401" i="14"/>
  <c r="AI402" i="14"/>
  <c r="AI403" i="14"/>
  <c r="AI404" i="14"/>
  <c r="AI405" i="14"/>
  <c r="AI406" i="14"/>
  <c r="AI407" i="14"/>
  <c r="AI408" i="14"/>
  <c r="AI409" i="14"/>
  <c r="AI410" i="14"/>
  <c r="AI411" i="14"/>
  <c r="AI412" i="14"/>
  <c r="AI413" i="14"/>
  <c r="AI414" i="14"/>
  <c r="AI415" i="14"/>
  <c r="AI416" i="14"/>
  <c r="AI417" i="14"/>
  <c r="AI418" i="14"/>
  <c r="AI419" i="14"/>
  <c r="AI420" i="14"/>
  <c r="AI421" i="14"/>
  <c r="AI422" i="14"/>
  <c r="AI423" i="14"/>
  <c r="AI424" i="14"/>
  <c r="AI425" i="14"/>
  <c r="AI426" i="14"/>
  <c r="AI427" i="14"/>
  <c r="AI428" i="14"/>
  <c r="AI429" i="14"/>
  <c r="AI430" i="14"/>
  <c r="AI431" i="14"/>
  <c r="AI432" i="14"/>
  <c r="AI433" i="14"/>
  <c r="AI434" i="14"/>
  <c r="AI435" i="14"/>
  <c r="AI436" i="14"/>
  <c r="AI437" i="14"/>
  <c r="AI438" i="14"/>
  <c r="AI439" i="14"/>
  <c r="AI440" i="14"/>
  <c r="AI441" i="14"/>
  <c r="AI442" i="14"/>
  <c r="AI443" i="14"/>
  <c r="AI444" i="14"/>
  <c r="AI445" i="14"/>
  <c r="AI446" i="14"/>
  <c r="AI447" i="14"/>
  <c r="AI448" i="14"/>
  <c r="AI449" i="14"/>
  <c r="AI450" i="14"/>
  <c r="AI451" i="14"/>
  <c r="AI452" i="14"/>
  <c r="AI453" i="14"/>
  <c r="AI454" i="14"/>
  <c r="AI455" i="14"/>
  <c r="AI456" i="14"/>
  <c r="AI457" i="14"/>
  <c r="AI458" i="14"/>
  <c r="AI459" i="14"/>
  <c r="AI460" i="14"/>
  <c r="AI461" i="14"/>
  <c r="AI462" i="14"/>
  <c r="AI463" i="14"/>
  <c r="AI464" i="14"/>
  <c r="AI465" i="14"/>
  <c r="AI466" i="14"/>
  <c r="AI467" i="14"/>
  <c r="AI468" i="14"/>
  <c r="AI469" i="14"/>
  <c r="AI470" i="14"/>
  <c r="AI471" i="14"/>
  <c r="AI472" i="14"/>
  <c r="AI473" i="14"/>
  <c r="AI474" i="14"/>
  <c r="AI475" i="14"/>
  <c r="AI476" i="14"/>
  <c r="AI477" i="14"/>
  <c r="AI478" i="14"/>
  <c r="AI479" i="14"/>
  <c r="AI480" i="14"/>
  <c r="AI481" i="14"/>
  <c r="AI482" i="14"/>
  <c r="AI483" i="14"/>
  <c r="AI484" i="14"/>
  <c r="AI485" i="14"/>
  <c r="AI486" i="14"/>
  <c r="AI487" i="14"/>
  <c r="AI488" i="14"/>
  <c r="AI489" i="14"/>
  <c r="AI490" i="14"/>
  <c r="AI491" i="14"/>
  <c r="AI492" i="14"/>
  <c r="AI493" i="14"/>
  <c r="AI494" i="14"/>
  <c r="AI495" i="14"/>
  <c r="AI496" i="14"/>
  <c r="AI497" i="14"/>
  <c r="AI498" i="14"/>
  <c r="AI499" i="14"/>
  <c r="AI500" i="14"/>
  <c r="AI501" i="14"/>
  <c r="AI502" i="14"/>
  <c r="AI503" i="14"/>
  <c r="AI504" i="14"/>
  <c r="AI505" i="14"/>
  <c r="AI506" i="14"/>
  <c r="AI507" i="14"/>
  <c r="AI508" i="14"/>
  <c r="AI509" i="14"/>
  <c r="AI510" i="14"/>
  <c r="AI511" i="14"/>
  <c r="AI512" i="14"/>
  <c r="AI513" i="14"/>
  <c r="AI514" i="14"/>
  <c r="AI515" i="14"/>
  <c r="AI516" i="14"/>
  <c r="AI517" i="14"/>
  <c r="AI518" i="14"/>
  <c r="AI519" i="14"/>
  <c r="AI520" i="14"/>
  <c r="AI521" i="14"/>
  <c r="AI522" i="14"/>
  <c r="AI523" i="14"/>
  <c r="AI524" i="14"/>
  <c r="AI525" i="14"/>
  <c r="AI526" i="14"/>
  <c r="AI527" i="14"/>
  <c r="AI528" i="14"/>
  <c r="AI529" i="14"/>
  <c r="AI530" i="14"/>
  <c r="AI531" i="14"/>
  <c r="AI532" i="14"/>
  <c r="AI533" i="14"/>
  <c r="AI534" i="14"/>
  <c r="AI535" i="14"/>
  <c r="AI536" i="14"/>
  <c r="AI537" i="14"/>
  <c r="AI538" i="14"/>
  <c r="AI539" i="14"/>
  <c r="AI540" i="14"/>
  <c r="AI541" i="14"/>
  <c r="AI542" i="14"/>
  <c r="AI543" i="14"/>
  <c r="AI544" i="14"/>
  <c r="AI545" i="14"/>
  <c r="AI546" i="14"/>
  <c r="AI547" i="14"/>
  <c r="AI548" i="14"/>
  <c r="AI549" i="14"/>
  <c r="AI550" i="14"/>
  <c r="AI551" i="14"/>
  <c r="AI552" i="14"/>
  <c r="AI553" i="14"/>
  <c r="AI554" i="14"/>
  <c r="AI555" i="14"/>
  <c r="AI556" i="14"/>
  <c r="AI557" i="14"/>
  <c r="AI558" i="14"/>
  <c r="AI559" i="14"/>
  <c r="AI560" i="14"/>
  <c r="AI561" i="14"/>
  <c r="AI562" i="14"/>
  <c r="AI563" i="14"/>
  <c r="AI564" i="14"/>
  <c r="AI565" i="14"/>
  <c r="AI566" i="14"/>
  <c r="AI567" i="14"/>
  <c r="AI568" i="14"/>
  <c r="AI569" i="14"/>
  <c r="AI570" i="14"/>
  <c r="AI571" i="14"/>
  <c r="AI572" i="14"/>
  <c r="AI573" i="14"/>
  <c r="AI574" i="14"/>
  <c r="AI575" i="14"/>
  <c r="AI576" i="14"/>
  <c r="AI577" i="14"/>
  <c r="AI578" i="14"/>
  <c r="AI579" i="14"/>
  <c r="AI70" i="14"/>
  <c r="AI71" i="14"/>
  <c r="AI74" i="14"/>
  <c r="AI75" i="14"/>
  <c r="AI77" i="14"/>
  <c r="AI3" i="14"/>
  <c r="AI4" i="14"/>
  <c r="AI5" i="14"/>
  <c r="AI6" i="14"/>
  <c r="AI7" i="14"/>
  <c r="AI8" i="14"/>
  <c r="AI9" i="14"/>
  <c r="AI11" i="14"/>
  <c r="AI12" i="14"/>
  <c r="AI13" i="14"/>
  <c r="AI14" i="14"/>
  <c r="AI16" i="14"/>
  <c r="AI17" i="14"/>
  <c r="AI18" i="14"/>
  <c r="AI19" i="14"/>
  <c r="AI20" i="14"/>
  <c r="AI21" i="14"/>
  <c r="AI22" i="14"/>
  <c r="AI23" i="14"/>
  <c r="AI24" i="14"/>
  <c r="AI25" i="14"/>
  <c r="AI26" i="14"/>
  <c r="AI27" i="14"/>
  <c r="AI28" i="14"/>
  <c r="AI29" i="14"/>
  <c r="AI30" i="14"/>
  <c r="AI31" i="14"/>
  <c r="AI33" i="14"/>
  <c r="AI34" i="14"/>
  <c r="AI35" i="14"/>
  <c r="AI36" i="14"/>
  <c r="AI37" i="14"/>
  <c r="AI38" i="14"/>
  <c r="AI39" i="14"/>
  <c r="AI40" i="14"/>
  <c r="AI41" i="14"/>
  <c r="AI42" i="14"/>
  <c r="AI43" i="14"/>
  <c r="AI44" i="14"/>
  <c r="AI45" i="14"/>
  <c r="AI46" i="14"/>
  <c r="AI47" i="14"/>
  <c r="AI48" i="14"/>
  <c r="AI49" i="14"/>
  <c r="AI50" i="14"/>
  <c r="AI51" i="14"/>
  <c r="AI53" i="14"/>
  <c r="AI54" i="14"/>
  <c r="AI55" i="14"/>
  <c r="AI57" i="14"/>
  <c r="AI58" i="14"/>
  <c r="AI59" i="14"/>
  <c r="AI60" i="14"/>
  <c r="AI61" i="14"/>
  <c r="AI62" i="14"/>
  <c r="AI63" i="14"/>
  <c r="AI64" i="14"/>
  <c r="AI65" i="14"/>
  <c r="AI66" i="14"/>
  <c r="AI67" i="14"/>
  <c r="AI68" i="14"/>
  <c r="AI69" i="14"/>
  <c r="AI2" i="14"/>
  <c r="D25" i="4" l="1"/>
  <c r="C26" i="3"/>
  <c r="C27" i="2"/>
  <c r="C124" i="1"/>
  <c r="C138" i="1"/>
  <c r="C22" i="1"/>
  <c r="E60" i="13" l="1"/>
  <c r="C60" i="13"/>
  <c r="C27" i="4"/>
  <c r="C26" i="4"/>
  <c r="B60" i="13" l="1"/>
  <c r="B59" i="13"/>
  <c r="D59" i="13"/>
  <c r="B58" i="13"/>
  <c r="D58" i="13"/>
  <c r="D57" i="13"/>
  <c r="B57" i="13"/>
  <c r="D56" i="13"/>
  <c r="B56" i="13"/>
  <c r="D55" i="13"/>
  <c r="B55" i="13"/>
  <c r="B2" i="4"/>
  <c r="B3" i="4"/>
  <c r="B2" i="3"/>
  <c r="B3" i="3"/>
  <c r="B2" i="2"/>
  <c r="B3" i="2"/>
  <c r="B2" i="1"/>
  <c r="B3" i="1"/>
  <c r="F58" i="13" l="1"/>
  <c r="D27" i="2" s="1"/>
  <c r="F60" i="13"/>
  <c r="E25" i="4" s="1"/>
  <c r="F59" i="13"/>
  <c r="D26" i="3" s="1"/>
  <c r="F57" i="13"/>
  <c r="D138" i="1" s="1"/>
  <c r="F56" i="13"/>
  <c r="D124" i="1" s="1"/>
  <c r="F55" i="13"/>
  <c r="D22" i="1" s="1"/>
  <c r="C13" i="13"/>
  <c r="C12" i="13"/>
  <c r="C11" i="13"/>
  <c r="C16" i="13" l="1"/>
  <c r="C17" i="13"/>
  <c r="B5" i="4" l="1"/>
  <c r="B4" i="4"/>
  <c r="B5" i="3"/>
  <c r="B4" i="3"/>
  <c r="B5" i="2"/>
  <c r="B4" i="2"/>
  <c r="B5" i="1"/>
  <c r="B4" i="1"/>
  <c r="C15" i="13" l="1"/>
  <c r="F12" i="13" l="1"/>
  <c r="C25" i="4"/>
  <c r="F11" i="13" s="1"/>
  <c r="F13" i="13" l="1"/>
  <c r="B138" i="1"/>
  <c r="B17" i="13" s="1"/>
  <c r="B124" i="1"/>
  <c r="B16" i="13" s="1"/>
  <c r="B22" i="1"/>
  <c r="B15" i="13" s="1"/>
  <c r="B26" i="3" l="1"/>
  <c r="B13" i="13" s="1"/>
  <c r="C73" i="15" s="1"/>
  <c r="B27" i="2"/>
  <c r="B12" i="13" s="1"/>
  <c r="B11" i="13" l="1"/>
  <c r="C71" i="15" s="1"/>
  <c r="C75" i="15" s="1"/>
  <c r="C80" i="15" s="1"/>
  <c r="B14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Ken Smart [SSC]</author>
  </authors>
  <commentList>
    <comment ref="A58" authorId="0" shapeId="0" xr:uid="{00000000-0006-0000-0000-000001000000}">
      <text>
        <r>
          <rPr>
            <sz val="9"/>
            <color indexed="81"/>
            <rFont val="Tahoma"/>
            <family val="2"/>
          </rPr>
          <t xml:space="preserve">
Update link once finalised for new workbook</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Ken Smart [SSC]</author>
  </authors>
  <commentList>
    <comment ref="A11" authorId="0" shapeId="0" xr:uid="{00000000-0006-0000-0200-000001000000}">
      <text>
        <r>
          <rPr>
            <sz val="9"/>
            <color indexed="81"/>
            <rFont val="Tahoma"/>
            <family val="2"/>
          </rPr>
          <t xml:space="preserve">
Insert additional rows as needed:
- 'right click' on a row number (left of screen)
- select 'Insert' (this will insert a row above it)
</t>
        </r>
      </text>
    </comment>
    <comment ref="A25" authorId="0" shapeId="0" xr:uid="{00000000-0006-0000-0200-000002000000}">
      <text>
        <r>
          <rPr>
            <sz val="9"/>
            <color indexed="81"/>
            <rFont val="Tahoma"/>
            <family val="2"/>
          </rPr>
          <t xml:space="preserve">
Insert additional rows as needed:
- 'right click' on a row number (left of screen)
- select 'Insert' (this will insert a row above it)
</t>
        </r>
      </text>
    </comment>
    <comment ref="A127" authorId="0" shapeId="0" xr:uid="{00000000-0006-0000-0200-000003000000}">
      <text>
        <r>
          <rPr>
            <sz val="9"/>
            <color indexed="81"/>
            <rFont val="Tahoma"/>
            <family val="2"/>
          </rPr>
          <t xml:space="preserve">
Insert additional rows as needed:
- 'right click' on a row number (left of screen)
- select 'Insert' (this will insert a row above it)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Ken Smart [SSC]</author>
  </authors>
  <commentList>
    <comment ref="A10" authorId="0" shapeId="0" xr:uid="{00000000-0006-0000-0300-000001000000}">
      <text>
        <r>
          <rPr>
            <sz val="9"/>
            <color indexed="81"/>
            <rFont val="Tahoma"/>
            <family val="2"/>
          </rPr>
          <t xml:space="preserve">
Insert additional rows as needed:
- 'right click' on a row number (left of screen)
- select 'Insert' (this will insert a row above it)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Ken Smart [SSC]</author>
  </authors>
  <commentList>
    <comment ref="A10" authorId="0" shapeId="0" xr:uid="{00000000-0006-0000-0400-000001000000}">
      <text>
        <r>
          <rPr>
            <sz val="9"/>
            <color indexed="81"/>
            <rFont val="Tahoma"/>
            <family val="2"/>
          </rPr>
          <t xml:space="preserve">
Insert additional rows as needed:
- 'right click' on a row number (left of screen)
- select 'Insert' (this will insert a row above it)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Ken Smart [SSC]</author>
  </authors>
  <commentList>
    <comment ref="A10" authorId="0" shapeId="0" xr:uid="{00000000-0006-0000-0500-000001000000}">
      <text>
        <r>
          <rPr>
            <sz val="9"/>
            <color indexed="81"/>
            <rFont val="Tahoma"/>
            <family val="2"/>
          </rPr>
          <t xml:space="preserve">
Insert additional rows as needed:
- 'right click' on a row number (left of screen)
- select 'Insert' (this will insert a row above it)
</t>
        </r>
      </text>
    </comment>
  </commentList>
</comments>
</file>

<file path=xl/sharedStrings.xml><?xml version="1.0" encoding="utf-8"?>
<sst xmlns="http://schemas.openxmlformats.org/spreadsheetml/2006/main" count="6557" uniqueCount="793">
  <si>
    <t>Secretary and Chief Executive Expense Disclosures: A Guide for Agency Staff</t>
  </si>
  <si>
    <t>The following is a summary from "Public Service Secretaries and Chief Executive Expense Disclosures: A Guide for Agency Staff"
Please read that in full first.</t>
  </si>
  <si>
    <t>In the following worksheets, cells shaded light green require input. All other cells are locked to prevent change.</t>
  </si>
  <si>
    <t>Purpose</t>
  </si>
  <si>
    <t>The purpose of regular public disclosure of secretaries and/or chief executive's expenses is to provide transparency and accountability for discretionary expenditure by Public Service agencies and statutory Crown entities.</t>
  </si>
  <si>
    <r>
      <t>Publishing clear and detailed disclosures is integral to building and maintaining the public's trust and confidence in the</t>
    </r>
    <r>
      <rPr>
        <sz val="11"/>
        <color rgb="FFFF0000"/>
        <rFont val="Arial"/>
        <family val="2"/>
      </rPr>
      <t xml:space="preserve"> </t>
    </r>
    <r>
      <rPr>
        <sz val="11"/>
        <rFont val="Arial"/>
        <family val="2"/>
      </rPr>
      <t>Public service.</t>
    </r>
  </si>
  <si>
    <t>What is covered?</t>
  </si>
  <si>
    <r>
      <t xml:space="preserve">Description
</t>
    </r>
    <r>
      <rPr>
        <sz val="10"/>
        <color theme="0"/>
        <rFont val="Arial"/>
        <family val="2"/>
      </rPr>
      <t>(e.g. event tickets, etc)</t>
    </r>
  </si>
  <si>
    <t>All expenses for items offered, accepted or declined by secretaries or chief executives in performing their role are required to be disclosed, whether paid by credit card or invoiced.</t>
  </si>
  <si>
    <t xml:space="preserve">This includes expenses for more personal undertakings, such as professional development expenditure, in addition to outgoings for the likes of travel and entertainment. </t>
  </si>
  <si>
    <t>Secretary and chief executive expenses are not generally regarded as personal or commercially sensitive. Refer to the Ombudsman Guide to Chief Executive Expenses for guidance.</t>
  </si>
  <si>
    <t>Business or corporate expenses for the organisation that are met from the secretaries or chief executive's budget or paid by their credit card are excluded.</t>
  </si>
  <si>
    <t>Expense disclosures cover the full period of the report, and are completed by each secretary or chief executive, including in Acting roles - Complete a separate workbook for each.</t>
  </si>
  <si>
    <t>How does it work?</t>
  </si>
  <si>
    <t xml:space="preserve">Secretaries or chief executives disclose the expenses, gifts &amp; hospitality they have expended or been offered using this Excel workbook. </t>
  </si>
  <si>
    <t>Secretaries or chief executives formally approve completed Excel workbooks and an appropriate person reviews them (see guidance).</t>
  </si>
  <si>
    <r>
      <rPr>
        <sz val="11"/>
        <rFont val="Arial"/>
        <family val="2"/>
      </rPr>
      <t xml:space="preserve">They are posted on agency websites and linked to www.data.govt.nz. See: </t>
    </r>
    <r>
      <rPr>
        <u/>
        <sz val="11"/>
        <color theme="10"/>
        <rFont val="Arial"/>
        <family val="2"/>
      </rPr>
      <t>https://www.data.govt.nz/toolkit/how-do-i-add-or-update-our-chief-executive-expenses/</t>
    </r>
  </si>
  <si>
    <t>When and how often are disclosures made?</t>
  </si>
  <si>
    <t>Disclosures cover the year to 30 June and are expected to be published by 31 July.</t>
  </si>
  <si>
    <t>Disclosed Information - this workbook includes a tab for each of the following categories:</t>
  </si>
  <si>
    <t>Summary and sign-off</t>
  </si>
  <si>
    <r>
      <t xml:space="preserve">This tab contains a summary of the information presented: it includes a single place to update entity information, running totals of the different types of expenses and gifts/benefits, and records the </t>
    </r>
    <r>
      <rPr>
        <u/>
        <sz val="11"/>
        <rFont val="Arial"/>
        <family val="2"/>
      </rPr>
      <t>required</t>
    </r>
    <r>
      <rPr>
        <sz val="11"/>
        <rFont val="Arial"/>
        <family val="2"/>
      </rPr>
      <t xml:space="preserve"> checks and sign-offs </t>
    </r>
    <r>
      <rPr>
        <u/>
        <sz val="11"/>
        <rFont val="Arial"/>
        <family val="2"/>
      </rPr>
      <t>before publication</t>
    </r>
    <r>
      <rPr>
        <sz val="11"/>
        <rFont val="Arial"/>
        <family val="2"/>
      </rPr>
      <t>.</t>
    </r>
  </si>
  <si>
    <t>Travel</t>
  </si>
  <si>
    <t xml:space="preserve">All expenses incurred by secretaries or chief executives during international, national and local travel are disclosed. Expenditure relating to each trip is grouped (particularly for overseas trips), but the nature of the items of expenditure are disclosed separately, with individual lines for the likes of airfares, accommodation, meals, and taxis. </t>
  </si>
  <si>
    <t>Hospitality</t>
  </si>
  <si>
    <t xml:space="preserve">All work-related hospitality expenses provided by the secretary or chief executive to people external to Public Service agenices and statutory Crown entities. </t>
  </si>
  <si>
    <t>All other expenses</t>
  </si>
  <si>
    <t>All other expenses incurred by the secretary or chief executive that are not captured under the definition of travel, hospitality or gifts and benefits are disclosed in this section. This includes items such as cell phone and data costs, subscriptions, membership fees, conference fees, and professional development fees.</t>
  </si>
  <si>
    <t>If in doubt, the principles of transparency and accountability apply and therefore all items are disclosed, unless there is a very good reason not to. The Ombudsman’s view is that "because this expenditure is incurred by very senior employees acting in an official capacity and for a business purpose, the privacy interests of the chief executives who incurred the expenditure are low".</t>
  </si>
  <si>
    <t>Gifts and benefits</t>
  </si>
  <si>
    <t xml:space="preserve">All gifts, invitations to events and other hospitality, of $50 or more in total value per year, offered, accepted or declined by the secretary or chief executive from people external to Public Service agencies and statutory Crown entities are disclosed. A brief explanation of what the secretary or chief executive did with the gifts and benefits is supplied, which includes whether the offer was declined. </t>
  </si>
  <si>
    <t xml:space="preserve">Usually gifts and benefits that have more than a token value are also declared on an open register within agencies, as well as on the expenses disclosure. Please note that anything offered is official information and is covered by the Official Information Act. </t>
  </si>
  <si>
    <t>The value of each gift or benefit should be provided/estimated where possible. If an estimate is approximate, valuation 'ranges' can be submitted. It should be recorded where the cost of a gift cannot be reasonably estimated, or where an estimate is inappropriate (e.g. because of the nature of the item or because disclosing an estimated value might cause offence such as a cultural gift).</t>
  </si>
  <si>
    <t>How to present information</t>
  </si>
  <si>
    <t>Provide information using this Excel workbook: https://www.publicservice.govt.nz/resources/ce-expenses-disclosure/</t>
  </si>
  <si>
    <t>Complete separate tables for each category using the tabs provided in this Excel workbook: Travel, Hospitality, Gifts and Benefits, All other expenses.</t>
  </si>
  <si>
    <r>
      <t xml:space="preserve">Complete all fields. The header (organisation name, secretary or chief executive name and reporting period) will pre-populate once you enter it on the </t>
    </r>
    <r>
      <rPr>
        <u/>
        <sz val="11"/>
        <color theme="1"/>
        <rFont val="Arial"/>
        <family val="2"/>
      </rPr>
      <t>'Summary and sign-off' tab.</t>
    </r>
  </si>
  <si>
    <t>Whether costs are GST exclusive or inclusive needs to be consistent on each sheet, and ideally should be consistent across all sheets. You have the option to use GST exclusive or inclusive as it may depend how you get your source information.</t>
  </si>
  <si>
    <t>Mark clearly if no information to disclose - where there is no information to disclose, record this clearly on the spreadsheet with a suitable description such as “no travel expenses to disclose for this period”; “no gifts received” or “no hospitality provided”. Please do not leave the page blank.</t>
  </si>
  <si>
    <t>Ensure the disclosure is for the full reporting period. Include separate disclosures for each secretary or chief executive, including those in Acting roles.</t>
  </si>
  <si>
    <t xml:space="preserve">Provide sufficient detail for each item in the spreadsheet. Agencies are encouraged to take a why, what, who, where and how approach to describing individual items. A good description that outlines the nature of the item and its purpose improves understanding of why expenses have been incurred or why gifts and hospitality have been given or received. </t>
  </si>
  <si>
    <t>Provide full information for every entry. The alert "Some records may be incomplete" will show in the 'Total' line if any expense has 'Cost' or 'Type of expense' missing, or, any gift has 'Accepted/Declined', 'Description' or 'Estimated value' missing.</t>
  </si>
  <si>
    <t>The subtotals and totals should appear and update automatically, once you add information to the rows above. Insert more rows as you need - right click on the row number (at the left of screen) and select 'Insert' - new row will insert above.</t>
  </si>
  <si>
    <t>Uploading the workbook - please ensure it is easy to find on your website.</t>
  </si>
  <si>
    <t>The Disclosures webpage could be headed with a statement such as: “(This agency) is disclosing the Secretary or Chief Executive’s expenses, gifts and hospitality as part of its commitment to transparency and accountability".</t>
  </si>
  <si>
    <t>Further assistance</t>
  </si>
  <si>
    <t>The above is a summary from "Secretary or Chief Executive Expense Disclosures: A Guide for Agency Staff": https://www.publicservice.govt.nz/assets/Legacy/resources/Chief-Executive-Expense-Disclosure-Guide.pdf 
Please read that in full first.</t>
  </si>
  <si>
    <r>
      <rPr>
        <sz val="11"/>
        <rFont val="Arial"/>
        <family val="2"/>
      </rPr>
      <t xml:space="preserve">If you have any questions please contact </t>
    </r>
    <r>
      <rPr>
        <u/>
        <sz val="11"/>
        <color theme="10"/>
        <rFont val="Arial"/>
        <family val="2"/>
      </rPr>
      <t>ceexpenses@publicservice.govt.nz</t>
    </r>
  </si>
  <si>
    <r>
      <rPr>
        <sz val="11"/>
        <rFont val="Arial"/>
        <family val="2"/>
      </rPr>
      <t>For help with publishing on data.govt contact</t>
    </r>
    <r>
      <rPr>
        <sz val="11"/>
        <color theme="10"/>
        <rFont val="Arial"/>
        <family val="2"/>
      </rPr>
      <t xml:space="preserve"> </t>
    </r>
    <r>
      <rPr>
        <u/>
        <sz val="11"/>
        <color theme="10"/>
        <rFont val="Arial"/>
        <family val="2"/>
      </rPr>
      <t>info@data.govt.nz.</t>
    </r>
  </si>
  <si>
    <r>
      <rPr>
        <sz val="11"/>
        <rFont val="Arial"/>
        <family val="2"/>
      </rPr>
      <t xml:space="preserve">Expenses should be posted on agency websites and linked to www.data.govt.nz. See: </t>
    </r>
    <r>
      <rPr>
        <u/>
        <sz val="11"/>
        <color theme="10"/>
        <rFont val="Arial"/>
        <family val="2"/>
      </rPr>
      <t>https://www.data.govt.nz/toolkit/how-do-i-add-or-update-our-chief-executive-expenses/</t>
    </r>
  </si>
  <si>
    <t>Provide information using the Commissions Excel workbook - Click Here</t>
  </si>
  <si>
    <t>Secretary or Chief Executive Expenses, Gifts and Benefits Disclosure - summary &amp; sign-off*</t>
  </si>
  <si>
    <t>Organisation Name*</t>
  </si>
  <si>
    <t>Department of Conservation</t>
  </si>
  <si>
    <t>Secretary or Chief Executive**</t>
  </si>
  <si>
    <t>Penny Nelson , Director General</t>
  </si>
  <si>
    <t>Disclosure period start***</t>
  </si>
  <si>
    <t>Disclosure period end***</t>
  </si>
  <si>
    <t>Agency totals check</t>
  </si>
  <si>
    <t>Secretary or Chief Executive approval****</t>
  </si>
  <si>
    <t>This disclosure has not yet been approved by the Departmental Secretary or Chief Executive</t>
  </si>
  <si>
    <t>Other sign-off****</t>
  </si>
  <si>
    <t>This summary page updates automatically from the 'Travel', 'Hospitality', 'All other expenses', and 'Gifts and benefits' tabs.
Throughout this workbook, input cells are shaded light green.</t>
  </si>
  <si>
    <t>Summary of expenses</t>
  </si>
  <si>
    <t>Cost in NZ$</t>
  </si>
  <si>
    <r>
      <t>GST inc / exc</t>
    </r>
    <r>
      <rPr>
        <b/>
        <sz val="10"/>
        <rFont val="Arial"/>
        <family val="2"/>
      </rPr>
      <t/>
    </r>
  </si>
  <si>
    <t>Count</t>
  </si>
  <si>
    <t>Travel expenses</t>
  </si>
  <si>
    <t>Number offered</t>
  </si>
  <si>
    <t>Number accepted</t>
  </si>
  <si>
    <t>Other expenses</t>
  </si>
  <si>
    <t>Number declined</t>
  </si>
  <si>
    <t>International Travel</t>
  </si>
  <si>
    <t>Domestic Travel</t>
  </si>
  <si>
    <t>Local Travel</t>
  </si>
  <si>
    <t xml:space="preserve">Notes </t>
  </si>
  <si>
    <t>* Headings on following tabs will pre populate with what you enter on this tab</t>
  </si>
  <si>
    <t>** Create a new workbook for a new or Acting Departmental secretary or Chief Executive</t>
  </si>
  <si>
    <t>*** Update if a shorter or different period is covered</t>
  </si>
  <si>
    <t>**** This disclosure must be approved by the Departmental secretary or Chief Executive and another appropriate party, e.g. Board Chair, Chief Financial Officer or Audit and Risk Committee member</t>
  </si>
  <si>
    <t>Text required for validation and checks - don't change, move, delete or overwrite</t>
  </si>
  <si>
    <t>Insert additional rows as needed: right click on a row number (left of screen) and select Insert - this will insert a row above selected row.</t>
  </si>
  <si>
    <t>Figures include GST (where applicable)</t>
  </si>
  <si>
    <t>Figures exclude GST</t>
  </si>
  <si>
    <t>Data and totals on this worksheet have NOT YET BEEN CHECKED AND CONFIRMED</t>
  </si>
  <si>
    <t>Data and totals on this worksheet checked and confirmed</t>
  </si>
  <si>
    <t>Data and totals have not yet been checked and confirmed for any sheet</t>
  </si>
  <si>
    <t>Some data and totals have not yet been checked and confirmed</t>
  </si>
  <si>
    <t>Data and totals checked on all sheets</t>
  </si>
  <si>
    <t>Not yet indicated</t>
  </si>
  <si>
    <t>GST inclusion inconsistent</t>
  </si>
  <si>
    <t>This disclosure has been approved by the Departmental Secretary or Chief Executive</t>
  </si>
  <si>
    <t>Type here who else has approved this disclosure</t>
  </si>
  <si>
    <t>Cultural item - not appropriate to value</t>
  </si>
  <si>
    <t>Under $100</t>
  </si>
  <si>
    <t>$100 - $500</t>
  </si>
  <si>
    <t>$500 - $1,000</t>
  </si>
  <si>
    <t>Over $1,000</t>
  </si>
  <si>
    <t>Estimate not possible</t>
  </si>
  <si>
    <t>Accepted</t>
  </si>
  <si>
    <t>Declined</t>
  </si>
  <si>
    <t>Check - there are no hidden rows with data</t>
  </si>
  <si>
    <t>Error - this total includes data from 'hidden' rows</t>
  </si>
  <si>
    <t>Check - each entry provides sufficient information</t>
  </si>
  <si>
    <t>Not all lines have an entry for "Cost in NZ$" and "Type of expense"</t>
  </si>
  <si>
    <t>Not all lines have an entry for "Description", "Was the gift accepted?" and "Estimated value in NZ$"</t>
  </si>
  <si>
    <t>Check that # of 'costs' = 'type of expenses' (also "accepted/declined" for gifts &amp; benefits)</t>
  </si>
  <si>
    <t>These checks (F53 to F61) are imperfect - they count the entries in each column and checks these totals are the same</t>
  </si>
  <si>
    <t>Travel checks</t>
  </si>
  <si>
    <t>Hospitality check</t>
  </si>
  <si>
    <t>All other expenses check</t>
  </si>
  <si>
    <t>Gifts and benefits check</t>
  </si>
  <si>
    <t>Public Service Secretary or Chief Executive Expense Disclosure</t>
  </si>
  <si>
    <t xml:space="preserve">Organisation Name </t>
  </si>
  <si>
    <t>Public Service Secretary or Chief Executive</t>
  </si>
  <si>
    <t>Disclosure period start</t>
  </si>
  <si>
    <t>Disclosure period end</t>
  </si>
  <si>
    <t>GST on costs</t>
  </si>
  <si>
    <t>International, domestic and local travel expenses</t>
  </si>
  <si>
    <t>All expenses incurred by Public Service secretary or chief executive during international, domestic and local travel. Group expenses relating to each trip.</t>
  </si>
  <si>
    <r>
      <t xml:space="preserve">International Travel   </t>
    </r>
    <r>
      <rPr>
        <sz val="12"/>
        <color theme="0"/>
        <rFont val="Arial"/>
        <family val="2"/>
      </rPr>
      <t xml:space="preserve"> (including travel within NZ at beginning and end of overseas trip)</t>
    </r>
  </si>
  <si>
    <t>Date(s)*</t>
  </si>
  <si>
    <t>Cost in NZ$**</t>
  </si>
  <si>
    <r>
      <t xml:space="preserve">Purpose of travel
</t>
    </r>
    <r>
      <rPr>
        <sz val="10"/>
        <color theme="0"/>
        <rFont val="Arial"/>
        <family val="2"/>
      </rPr>
      <t>(e.g. attending XYZ conference for 3 days)***</t>
    </r>
  </si>
  <si>
    <r>
      <t xml:space="preserve">Type of expense
</t>
    </r>
    <r>
      <rPr>
        <sz val="10"/>
        <color theme="0"/>
        <rFont val="Arial"/>
        <family val="2"/>
      </rPr>
      <t>(e.g. hotel, airfares, taxis, meals &amp; for how many people)</t>
    </r>
  </si>
  <si>
    <t>Location(s)</t>
  </si>
  <si>
    <t>Subtotal - international travel</t>
  </si>
  <si>
    <r>
      <t xml:space="preserve">Domestic Travel   </t>
    </r>
    <r>
      <rPr>
        <sz val="12"/>
        <color theme="0"/>
        <rFont val="Arial"/>
        <family val="2"/>
      </rPr>
      <t xml:space="preserve"> (within NZ, including travel to and from local airport)</t>
    </r>
  </si>
  <si>
    <r>
      <t xml:space="preserve">Purpose of travel
</t>
    </r>
    <r>
      <rPr>
        <sz val="10"/>
        <color theme="0"/>
        <rFont val="Arial"/>
        <family val="2"/>
      </rPr>
      <t>(e.g. visiting district office for two days...)***</t>
    </r>
  </si>
  <si>
    <t>Airfares and Orbit fees</t>
  </si>
  <si>
    <t>Christchurch</t>
  </si>
  <si>
    <t xml:space="preserve">Parking </t>
  </si>
  <si>
    <t>Wellington</t>
  </si>
  <si>
    <t>Auckland</t>
  </si>
  <si>
    <t>Accommodation</t>
  </si>
  <si>
    <t>Parking</t>
  </si>
  <si>
    <t>Airfares</t>
  </si>
  <si>
    <t>Rotorua</t>
  </si>
  <si>
    <t xml:space="preserve">Iwi event with the Prime Minister and Minister of Conservation </t>
  </si>
  <si>
    <t>Tauranga</t>
  </si>
  <si>
    <t xml:space="preserve">Aotearoa Circle Board meeting &amp; regional engagements </t>
  </si>
  <si>
    <t>Iwi Engagement - Auckland</t>
  </si>
  <si>
    <t>Taupo</t>
  </si>
  <si>
    <t>Nelson</t>
  </si>
  <si>
    <t>Subtotal - domestic travel</t>
  </si>
  <si>
    <r>
      <t xml:space="preserve">Local Travel    </t>
    </r>
    <r>
      <rPr>
        <sz val="12"/>
        <color theme="0"/>
        <rFont val="Arial"/>
        <family val="2"/>
      </rPr>
      <t>(within City, excluding travel to airport)</t>
    </r>
  </si>
  <si>
    <r>
      <t>Purpose of travel</t>
    </r>
    <r>
      <rPr>
        <sz val="10"/>
        <color theme="0"/>
        <rFont val="Arial"/>
        <family val="2"/>
      </rPr>
      <t xml:space="preserve">
(e.g. meeting with Minister)***</t>
    </r>
  </si>
  <si>
    <r>
      <t xml:space="preserve">Type of expense
</t>
    </r>
    <r>
      <rPr>
        <sz val="10"/>
        <color theme="0"/>
        <rFont val="Arial"/>
        <family val="2"/>
      </rPr>
      <t>(e.g. taxi, parking, bus)</t>
    </r>
  </si>
  <si>
    <t>Subtotal - local travel</t>
  </si>
  <si>
    <t>Total travel expenses</t>
  </si>
  <si>
    <t>* Any non-standard date format or date outside 1 July - 30 June will raise an alert. Check entry and select 'Yes' to accept/continue.</t>
  </si>
  <si>
    <t>** Note that GST may not apply to overseas purchases.</t>
  </si>
  <si>
    <t>*** Please include sufficient information to explain the trip and its costs including destination and duration.</t>
  </si>
  <si>
    <t>Group expenditure relating to each overseas trip.</t>
  </si>
  <si>
    <t>Subtotals and totals will appear automatically once you put information in rows above.</t>
  </si>
  <si>
    <t>Mark clearly if there is no information to disclose - provide a note to this effect in the 'Date' column (column A) for each travel category (local, domestic and international).</t>
  </si>
  <si>
    <t>Hospitality Offered to Third Parties*</t>
  </si>
  <si>
    <t>All hospitality expenses provided by the Public Service secretary or chief executive in the context of their job to anyone external to the Public Service or statutory Crown entities.</t>
  </si>
  <si>
    <t>Date(s)**</t>
  </si>
  <si>
    <r>
      <t xml:space="preserve">Purpose of hospitality
</t>
    </r>
    <r>
      <rPr>
        <sz val="10"/>
        <color theme="0"/>
        <rFont val="Arial"/>
        <family val="2"/>
      </rPr>
      <t xml:space="preserve">(e.g. hosting delegation from China, building relationships, team building) </t>
    </r>
  </si>
  <si>
    <r>
      <t xml:space="preserve">Type of expense
</t>
    </r>
    <r>
      <rPr>
        <sz val="10"/>
        <color theme="0"/>
        <rFont val="Arial"/>
        <family val="2"/>
      </rPr>
      <t>(what and for how many e.g. dinner for 5)</t>
    </r>
  </si>
  <si>
    <t xml:space="preserve">Total hospitality expenses </t>
  </si>
  <si>
    <t>* Third parties include people and organisations external to the public service or statutory Crown entities.</t>
  </si>
  <si>
    <t>** Any non-standard date format or date outside 1 July - 30 June will raise an alert. Check entry and select 'Yes' to accept/continue.</t>
  </si>
  <si>
    <t>Total cost will appear automatically once you put information in rows above.</t>
  </si>
  <si>
    <t>Mark clearly if there is no information to disclose - provide a note to this effect in the 'Date' column (column A).</t>
  </si>
  <si>
    <t>Public Service secretary or Chief Executive</t>
  </si>
  <si>
    <t>All Other Expenses</t>
  </si>
  <si>
    <t>All other expenditure incurred by the Public Service secretary or chief executive that is not travel, hospitality or gifts.
Include e.g. phone and data costs, subscriptions, membership fees, conference fees, professional development costs, books and anything else.</t>
  </si>
  <si>
    <r>
      <t xml:space="preserve">Purpose of expense
</t>
    </r>
    <r>
      <rPr>
        <sz val="10"/>
        <color theme="0"/>
        <rFont val="Arial"/>
        <family val="2"/>
      </rPr>
      <t>(e.g. subscription part of employment agreement, development as agreed with PSC)</t>
    </r>
  </si>
  <si>
    <r>
      <t xml:space="preserve">Type of expense
</t>
    </r>
    <r>
      <rPr>
        <sz val="10"/>
        <color theme="0"/>
        <rFont val="Arial"/>
        <family val="2"/>
      </rPr>
      <t>(e.g. phone and data costs, membership fees)</t>
    </r>
  </si>
  <si>
    <t>Jenero Enterprises Professional Development 2024/25</t>
  </si>
  <si>
    <t>Professional Development</t>
  </si>
  <si>
    <t xml:space="preserve">Total other expenses </t>
  </si>
  <si>
    <t>Notes</t>
  </si>
  <si>
    <t>Public Service Secretary or Chief Executive Gifts and Benefits Disclosure</t>
  </si>
  <si>
    <t>GST on values</t>
  </si>
  <si>
    <t>Gifts and Benefits over $50 annual value</t>
  </si>
  <si>
    <r>
      <rPr>
        <b/>
        <i/>
        <sz val="10"/>
        <color theme="1"/>
        <rFont val="Arial"/>
        <family val="2"/>
      </rPr>
      <t>Include all gifts, invitations to events and other hospitality</t>
    </r>
    <r>
      <rPr>
        <i/>
        <sz val="10"/>
        <color theme="1"/>
        <rFont val="Arial"/>
        <family val="2"/>
      </rPr>
      <t xml:space="preserve">, of $50 or more in total value per year, offered to the Public Service secretary or chief executive by people external to the Public Service.
Include all gifts, invitations or other hospitality </t>
    </r>
    <r>
      <rPr>
        <b/>
        <i/>
        <sz val="10"/>
        <color theme="1"/>
        <rFont val="Arial"/>
        <family val="2"/>
      </rPr>
      <t>whether accepted or declined</t>
    </r>
    <r>
      <rPr>
        <i/>
        <sz val="10"/>
        <color theme="1"/>
        <rFont val="Arial"/>
        <family val="2"/>
      </rPr>
      <t>.</t>
    </r>
  </si>
  <si>
    <r>
      <t xml:space="preserve">Description
</t>
    </r>
    <r>
      <rPr>
        <sz val="10"/>
        <color theme="0"/>
        <rFont val="Arial"/>
        <family val="2"/>
      </rPr>
      <t>(e.g. event tickets, etc.)</t>
    </r>
  </si>
  <si>
    <r>
      <t xml:space="preserve">Was the gift accepted?
</t>
    </r>
    <r>
      <rPr>
        <sz val="10"/>
        <color theme="0"/>
        <rFont val="Arial"/>
        <family val="2"/>
      </rPr>
      <t>(drop-down list in cell)</t>
    </r>
  </si>
  <si>
    <r>
      <t xml:space="preserve">Offered by 
</t>
    </r>
    <r>
      <rPr>
        <sz val="10"/>
        <color theme="0"/>
        <rFont val="Arial"/>
        <family val="2"/>
      </rPr>
      <t>(who made the offer?)</t>
    </r>
  </si>
  <si>
    <r>
      <t>Estimated value in NZ$</t>
    </r>
    <r>
      <rPr>
        <sz val="10"/>
        <color theme="0"/>
        <rFont val="Arial"/>
        <family val="2"/>
      </rPr>
      <t xml:space="preserve">
(drop-down list in cell </t>
    </r>
    <r>
      <rPr>
        <sz val="10"/>
        <rFont val="Arial"/>
        <family val="2"/>
      </rPr>
      <t>but</t>
    </r>
    <r>
      <rPr>
        <sz val="10"/>
        <color theme="0"/>
        <rFont val="Arial"/>
        <family val="2"/>
      </rPr>
      <t xml:space="preserve"> provide specific value if possible)</t>
    </r>
  </si>
  <si>
    <r>
      <t xml:space="preserve">Other comments
</t>
    </r>
    <r>
      <rPr>
        <sz val="10"/>
        <color theme="0"/>
        <rFont val="Arial"/>
        <family val="2"/>
      </rPr>
      <t>(e.g. if given to others, whom?)</t>
    </r>
  </si>
  <si>
    <t>Total count of gift/benefit entries:</t>
  </si>
  <si>
    <t>Offered</t>
  </si>
  <si>
    <t>A one-off offer of something worth $25 is not included, but if the offer is made more than once a year, it should be disclosed.</t>
  </si>
  <si>
    <t>Include items such as invitations to functions and events, event tickets, gifts from overseas counterparts and commercial organisations (including that accepted by immediate family members).</t>
  </si>
  <si>
    <t>Include gifts and benefits that are declined.</t>
  </si>
  <si>
    <t>Number of gifts/benefits will update automatically once you put information in rows above.</t>
  </si>
  <si>
    <t>Company Code</t>
  </si>
  <si>
    <t>Fiscal Year</t>
  </si>
  <si>
    <t>Fiscal Period</t>
  </si>
  <si>
    <t>Profit Center</t>
  </si>
  <si>
    <t>Cost Center</t>
  </si>
  <si>
    <t>Cost Center Name</t>
  </si>
  <si>
    <t>G/L Account</t>
  </si>
  <si>
    <t>G/L Account Name</t>
  </si>
  <si>
    <t>Amount in CC Crcy</t>
  </si>
  <si>
    <t>Assignment Reference</t>
  </si>
  <si>
    <t>Journal Entry</t>
  </si>
  <si>
    <t>Journal Entry Type</t>
  </si>
  <si>
    <t>Posting Date</t>
  </si>
  <si>
    <t>Posting Key</t>
  </si>
  <si>
    <t>Supplier</t>
  </si>
  <si>
    <t>Name of Supplier</t>
  </si>
  <si>
    <t>Tax Code</t>
  </si>
  <si>
    <t>Clearing Entry</t>
  </si>
  <si>
    <t>Segment</t>
  </si>
  <si>
    <t>Jrnl.Entry Item Text</t>
  </si>
  <si>
    <t>Number of Items</t>
  </si>
  <si>
    <t>Fund</t>
  </si>
  <si>
    <t>Funded Program</t>
  </si>
  <si>
    <t>G/L Account Type</t>
  </si>
  <si>
    <t>Invoice Reference</t>
  </si>
  <si>
    <t>Transaction Key</t>
  </si>
  <si>
    <t>WBS Element</t>
  </si>
  <si>
    <t>WBS Element Name</t>
  </si>
  <si>
    <t>Dr/Cr indicator  CO</t>
  </si>
  <si>
    <t>Purchasing Doc. Item</t>
  </si>
  <si>
    <t>Purchasing Document</t>
  </si>
  <si>
    <t>PURPOSE / Reason for Travel (eg conference attendance)</t>
  </si>
  <si>
    <t>Type (eg airfares / Accomodation / Taxi / Meals)</t>
  </si>
  <si>
    <t>Location</t>
  </si>
  <si>
    <t>Date</t>
  </si>
  <si>
    <t>Comments</t>
  </si>
  <si>
    <t>Cancelled</t>
  </si>
  <si>
    <t>National / International / expense type</t>
  </si>
  <si>
    <t>Loaded</t>
  </si>
  <si>
    <t>DEPT</t>
  </si>
  <si>
    <t>2025</t>
  </si>
  <si>
    <t>001</t>
  </si>
  <si>
    <t>100000</t>
  </si>
  <si>
    <t>1011915 (DG Expenses)</t>
  </si>
  <si>
    <t>DG Expenses</t>
  </si>
  <si>
    <t>62101</t>
  </si>
  <si>
    <t>Trvl- Domestic Flght</t>
  </si>
  <si>
    <t>40/24/206 AP</t>
  </si>
  <si>
    <t>100008808</t>
  </si>
  <si>
    <t>SA</t>
  </si>
  <si>
    <t>40</t>
  </si>
  <si>
    <t>P0</t>
  </si>
  <si>
    <t>11642284 Air Penelope Nelson 2024/07/16</t>
  </si>
  <si>
    <t>1</t>
  </si>
  <si>
    <t>FM001001</t>
  </si>
  <si>
    <t>P</t>
  </si>
  <si>
    <t>D</t>
  </si>
  <si>
    <t xml:space="preserve">Iwi relationship hui - cancelled </t>
  </si>
  <si>
    <t xml:space="preserve">Airfare - cancelled </t>
  </si>
  <si>
    <t xml:space="preserve">National </t>
  </si>
  <si>
    <t>y</t>
  </si>
  <si>
    <t>62102</t>
  </si>
  <si>
    <t>Trvl-Domestic Exp</t>
  </si>
  <si>
    <t>11642284 Other Penelope Nelson 2024/07/16</t>
  </si>
  <si>
    <t xml:space="preserve">Wellington airport parking  - cancelled </t>
  </si>
  <si>
    <t xml:space="preserve">Wellington airport parking no longer needed  </t>
  </si>
  <si>
    <t>11622334 Orbit Fee Penelope Nelson 2024/08/08</t>
  </si>
  <si>
    <t>Travel agent fee</t>
  </si>
  <si>
    <t xml:space="preserve">Auckland </t>
  </si>
  <si>
    <t>11639972 Orbit Fee Penelope Nelson 2024/07/18</t>
  </si>
  <si>
    <t xml:space="preserve">Auckland Regional visit - cancelled </t>
  </si>
  <si>
    <t xml:space="preserve">Orbit admin fee </t>
  </si>
  <si>
    <t>11642284 Orbit Fee Penelope Nelson 2024/07/16</t>
  </si>
  <si>
    <t>11643568 Air Penelope Nelson 2024/07/26</t>
  </si>
  <si>
    <t>Airfare</t>
  </si>
  <si>
    <t>50</t>
  </si>
  <si>
    <t>11627805 Air Penelope Nelson 2024/06/13</t>
  </si>
  <si>
    <t>Rotorua/Taupo</t>
  </si>
  <si>
    <t>Y</t>
  </si>
  <si>
    <t>11622334 Other Penelope Nelson 2024/08/08</t>
  </si>
  <si>
    <t>Wellington airport parking - cancelled</t>
  </si>
  <si>
    <t>11640009 Other Penelope Nelson 2024/07/26</t>
  </si>
  <si>
    <t xml:space="preserve">Rotorua regional visit - cancelled </t>
  </si>
  <si>
    <t>11643568 Orbit Fee Penelope Nelson 2024/07/26</t>
  </si>
  <si>
    <t>40/24/207 AP</t>
  </si>
  <si>
    <t>100008809</t>
  </si>
  <si>
    <t>11647791 Orbit Fee Penelope Nelson 2024/09/20</t>
  </si>
  <si>
    <t>Christchurch regional visit</t>
  </si>
  <si>
    <t>11647791 Air Penelope Nelson 2024/09/20</t>
  </si>
  <si>
    <t>11640009 Orbit Fee Penelope Nelson 2024/07/20</t>
  </si>
  <si>
    <t>40/24/208 AP</t>
  </si>
  <si>
    <t>100008810</t>
  </si>
  <si>
    <t xml:space="preserve">Airfare change  - cancelled </t>
  </si>
  <si>
    <t>11643568 Other Penelope Nelson 2024/07/26</t>
  </si>
  <si>
    <t xml:space="preserve">Wellington airport parking </t>
  </si>
  <si>
    <t>11628421 Air Penelope Nelson 2024/06/25</t>
  </si>
  <si>
    <t>11639972 Other Penelope Nelson 2024/07/18</t>
  </si>
  <si>
    <t xml:space="preserve">Parking Wellington airport </t>
  </si>
  <si>
    <t>40/24/209 AP</t>
  </si>
  <si>
    <t>100008811</t>
  </si>
  <si>
    <t xml:space="preserve">Car park Wellington Airport - cancelled </t>
  </si>
  <si>
    <t>11639972 Hotel Penelope Nelson 2024/07/18</t>
  </si>
  <si>
    <t>62521</t>
  </si>
  <si>
    <t>Education Costs</t>
  </si>
  <si>
    <t>5000002578</t>
  </si>
  <si>
    <t>WE</t>
  </si>
  <si>
    <t>81</t>
  </si>
  <si>
    <t>112361 (JENERO ENTERPRISES LTD)</t>
  </si>
  <si>
    <t>JENERO ENTERPRISES LTD</t>
  </si>
  <si>
    <t>Coaching Services - DG</t>
  </si>
  <si>
    <t>KBS</t>
  </si>
  <si>
    <t>Jenero Enterprises Professional Development</t>
  </si>
  <si>
    <t>Other</t>
  </si>
  <si>
    <t>002</t>
  </si>
  <si>
    <t>40/24/220 AP</t>
  </si>
  <si>
    <t>100030427</t>
  </si>
  <si>
    <t>11636957 Air Penelope Nelson 2024/08/15</t>
  </si>
  <si>
    <t>11655901 Other Penelope Nelson 2024/09/05</t>
  </si>
  <si>
    <t xml:space="preserve">Key stakeholder engagment &amp; regional office visit </t>
  </si>
  <si>
    <t>11649771 Other Penelope Nelson 2024/09/26</t>
  </si>
  <si>
    <t xml:space="preserve">Taupo regional visit </t>
  </si>
  <si>
    <t>11652659 Orbit Fee Penelope Nelson 2024/08/20</t>
  </si>
  <si>
    <t xml:space="preserve">Iwi engagement </t>
  </si>
  <si>
    <t>11649771 Air Penelope Nelson 2024/09/26</t>
  </si>
  <si>
    <t>11653961 Air Penelope Nelson 2024/08/22</t>
  </si>
  <si>
    <t xml:space="preserve">Taupo visit DOC staff forum - cancelled </t>
  </si>
  <si>
    <t>11640009 Air Penelope Nelson 2024/07/20</t>
  </si>
  <si>
    <t>11652659 Air Penelope Nelson 2024/08/20</t>
  </si>
  <si>
    <t>40/24/221 AP</t>
  </si>
  <si>
    <t>100030428</t>
  </si>
  <si>
    <t>11652059 Air Penelope Nelson 2024/08/29</t>
  </si>
  <si>
    <t xml:space="preserve">Gisborne regional visit - cancelled </t>
  </si>
  <si>
    <t xml:space="preserve">Gisborne </t>
  </si>
  <si>
    <t>11653961 Orbit Fee Penelope Nelson 2024/08/22</t>
  </si>
  <si>
    <t>11639972 Air Penelope Nelson 2024/07/18</t>
  </si>
  <si>
    <t>11636957 Orbit Fee Penelope Nelson 2024/08/15</t>
  </si>
  <si>
    <t>11647791 Other Penelope Nelson 2024/09/20</t>
  </si>
  <si>
    <t>11655901 Air Penelope Nelson 2024/09/05</t>
  </si>
  <si>
    <t>11652059 Other Penelope Nelson 2024/08/29</t>
  </si>
  <si>
    <t>11653961 Other Penelope Nelson 2024/08/22</t>
  </si>
  <si>
    <t>Wellington airport parking</t>
  </si>
  <si>
    <t xml:space="preserve">Charged in full due to late cancelation </t>
  </si>
  <si>
    <t>40/24/222 AP</t>
  </si>
  <si>
    <t>100030429</t>
  </si>
  <si>
    <t>11652059 Orbit Fee Penelope Nelson 2024/08/29</t>
  </si>
  <si>
    <t>11636957 Hotel Penelope Nelson 2024/08/15</t>
  </si>
  <si>
    <t>11639963 Air Penelope Nelson 2024/07/19</t>
  </si>
  <si>
    <t>11655901 Orbit Fee Penelope Nelson 2024/09/05</t>
  </si>
  <si>
    <t>11649771 Orbit Fee Penelope Nelson 2024/09/26</t>
  </si>
  <si>
    <t>40/24/223 AP</t>
  </si>
  <si>
    <t>100030430</t>
  </si>
  <si>
    <t>11622334 Air Penelope Nelson 2024/08/08</t>
  </si>
  <si>
    <t>11643568 Hotel Penelope Nelson 2024/07/26</t>
  </si>
  <si>
    <t xml:space="preserve">Airfare change </t>
  </si>
  <si>
    <t>11652659 Other Penelope Nelson 2024/08/20</t>
  </si>
  <si>
    <t xml:space="preserve">Wellington airport parking  </t>
  </si>
  <si>
    <t>003</t>
  </si>
  <si>
    <t>40/24/235 AP</t>
  </si>
  <si>
    <t>100052540</t>
  </si>
  <si>
    <t>11652059 Other Penelope Nelson 2024/08/28</t>
  </si>
  <si>
    <t>2024/08/29</t>
  </si>
  <si>
    <t>40/24/237 AP</t>
  </si>
  <si>
    <t>100052542</t>
  </si>
  <si>
    <t>11652059 Air Penelope Nelson 2024/08/28</t>
  </si>
  <si>
    <t>11636957 Other Penelope Nelson 2024/08/15</t>
  </si>
  <si>
    <t xml:space="preserve">Flight change refund </t>
  </si>
  <si>
    <t xml:space="preserve">Cancelled </t>
  </si>
  <si>
    <t>11653961 Hotel Penelope Nelson 2024/08/22</t>
  </si>
  <si>
    <t xml:space="preserve">Accommodation </t>
  </si>
  <si>
    <t>40/24/238 AP</t>
  </si>
  <si>
    <t>100052543</t>
  </si>
  <si>
    <t>11652059 Orbit Fee Penelope Nelson 2024/08/28</t>
  </si>
  <si>
    <t xml:space="preserve">Airfare -  cancelled </t>
  </si>
  <si>
    <t>004</t>
  </si>
  <si>
    <t>5000012544</t>
  </si>
  <si>
    <t>4500035022</t>
  </si>
  <si>
    <t>5000012691</t>
  </si>
  <si>
    <t>005</t>
  </si>
  <si>
    <t>40/24/250 AP</t>
  </si>
  <si>
    <t>100113340</t>
  </si>
  <si>
    <t>11670196 Orbit Fee Penelope Nelson 2024/10/02</t>
  </si>
  <si>
    <t>11670196 Air Penelope Nelson 2024/10/02</t>
  </si>
  <si>
    <t>40/24/251 AP</t>
  </si>
  <si>
    <t>100113341</t>
  </si>
  <si>
    <t>11671884 Air Penelope Nelson 2024/10/24</t>
  </si>
  <si>
    <t>11670196 Other Penelope Nelson 2024/10/02</t>
  </si>
  <si>
    <t>11671884 Other Penelope Nelson 2024/10/24</t>
  </si>
  <si>
    <t>40/24/253 AP</t>
  </si>
  <si>
    <t>100113343</t>
  </si>
  <si>
    <t>11671884 Orbit Fee Penelope Nelson 2024/10/24</t>
  </si>
  <si>
    <t>40/24/254 AP</t>
  </si>
  <si>
    <t>100113344</t>
  </si>
  <si>
    <t>40/24/265 AP</t>
  </si>
  <si>
    <t>100123165</t>
  </si>
  <si>
    <t>11671884 Hotel Penelope Nelson 2024/10/24</t>
  </si>
  <si>
    <t>11681916 Orbit Fee Penelope Nelson 2024/12/12</t>
  </si>
  <si>
    <t>11680077 Orbit Fee Penelope Nelson 2024/11/06</t>
  </si>
  <si>
    <t>40/24/266 AP</t>
  </si>
  <si>
    <t>100123166</t>
  </si>
  <si>
    <t>11681916 Air Penelope Nelson 2024/12/12</t>
  </si>
  <si>
    <t>11685605 Air Penelope Nelson 2024/11/25</t>
  </si>
  <si>
    <t>11685605 Orbit Fee Penelope Nelson 2024/11/25</t>
  </si>
  <si>
    <t>11685609 Air Penelope Nelson 2024/12/05</t>
  </si>
  <si>
    <t>40/24/267 AP</t>
  </si>
  <si>
    <t>100123167</t>
  </si>
  <si>
    <t>11685609 Orbit Fee Penelope Nelson 2024/12/05</t>
  </si>
  <si>
    <t>11685613 Air Penelope Nelson 2024/12/11</t>
  </si>
  <si>
    <t xml:space="preserve"> </t>
  </si>
  <si>
    <t>40/24/268 AP</t>
  </si>
  <si>
    <t>100123168</t>
  </si>
  <si>
    <t>11680077 Air Penelope Nelson 2024/11/06</t>
  </si>
  <si>
    <t>11671884 Car Hire Penelope Nelson 2024/10/24</t>
  </si>
  <si>
    <t>40/24/269 AP</t>
  </si>
  <si>
    <t>100123169</t>
  </si>
  <si>
    <t>11685613 Orbit Fee Penelope Nelson 2024/12/11</t>
  </si>
  <si>
    <t>62511</t>
  </si>
  <si>
    <t>Hospitality/events</t>
  </si>
  <si>
    <t>Reid Walters</t>
  </si>
  <si>
    <t>100123188</t>
  </si>
  <si>
    <t>S1</t>
  </si>
  <si>
    <t>Willeston Confe Room hire for SLT away day</t>
  </si>
  <si>
    <t>62104</t>
  </si>
  <si>
    <t>Taxi / Cab Services</t>
  </si>
  <si>
    <t>Penelope Nelson</t>
  </si>
  <si>
    <t>100123189</t>
  </si>
  <si>
    <t>Corporate Cabs Taxi from Auckland airport to Cord</t>
  </si>
  <si>
    <t>Akld Co-Op Taxi Taxi from speaking event location</t>
  </si>
  <si>
    <t>006</t>
  </si>
  <si>
    <t>40/24/279 AP</t>
  </si>
  <si>
    <t>100178934</t>
  </si>
  <si>
    <t>11680077 Other Penelope Nelson 2024/11/06</t>
  </si>
  <si>
    <t>40/24/283 AP</t>
  </si>
  <si>
    <t>100178935</t>
  </si>
  <si>
    <t>11690096 Air Penelope Nelson 2025/03/07</t>
  </si>
  <si>
    <t>40/24/284 AP</t>
  </si>
  <si>
    <t>100178936</t>
  </si>
  <si>
    <t>11690096 Orbit Fee Penelope Nelson 2025/03/07</t>
  </si>
  <si>
    <t>11685605 Other Penelope Nelson 2024/11/25</t>
  </si>
  <si>
    <t>40/24/285 AP</t>
  </si>
  <si>
    <t>100178937</t>
  </si>
  <si>
    <t>100180639</t>
  </si>
  <si>
    <t>007</t>
  </si>
  <si>
    <t>40/24/300 AP</t>
  </si>
  <si>
    <t>100265570</t>
  </si>
  <si>
    <t>11685609 Other Penelope Nelson 2024/12/05</t>
  </si>
  <si>
    <t>11681916 Other Penelope Nelson 2024/12/12</t>
  </si>
  <si>
    <t>40/24/302 AP</t>
  </si>
  <si>
    <t>100265572</t>
  </si>
  <si>
    <t>11685613 Other Penelope Nelson 2024/12/11</t>
  </si>
  <si>
    <t>100266740</t>
  </si>
  <si>
    <t>Kings Cab 24 Taxi from meeting with Iwi leaders</t>
  </si>
  <si>
    <t>5000016233</t>
  </si>
  <si>
    <t>5000021403</t>
  </si>
  <si>
    <t>5000021404</t>
  </si>
  <si>
    <t>5000024285</t>
  </si>
  <si>
    <t>(All)</t>
  </si>
  <si>
    <t>Sum of Amount in CC Crcy</t>
  </si>
  <si>
    <t>Total</t>
  </si>
  <si>
    <t>2024/06/13</t>
  </si>
  <si>
    <t>2024/06/25</t>
  </si>
  <si>
    <t>2024/07/16</t>
  </si>
  <si>
    <t>2024/07/18</t>
  </si>
  <si>
    <t>2024/07/19</t>
  </si>
  <si>
    <t>2024/07/20</t>
  </si>
  <si>
    <t>2024/07/26</t>
  </si>
  <si>
    <t>2024/08/08</t>
  </si>
  <si>
    <t>(blank)</t>
  </si>
  <si>
    <t>National  Total</t>
  </si>
  <si>
    <t>Grand Total</t>
  </si>
  <si>
    <t>15/11/23</t>
  </si>
  <si>
    <t>Palm Executive Learning Programme (Nov 2023)</t>
  </si>
  <si>
    <t xml:space="preserve">airfares </t>
  </si>
  <si>
    <t>16/11/23</t>
  </si>
  <si>
    <t>accommodation</t>
  </si>
  <si>
    <t>airfares</t>
  </si>
  <si>
    <t>17/05/23</t>
  </si>
  <si>
    <t>Palm Executive Learning Programme (May 2023)</t>
  </si>
  <si>
    <t>19/07/23</t>
  </si>
  <si>
    <t>Kakapo Translocation with Minister</t>
  </si>
  <si>
    <t>19/09/23</t>
  </si>
  <si>
    <t>EDS Conference (panel member) / AirNZ meeting</t>
  </si>
  <si>
    <t>taxi</t>
  </si>
  <si>
    <t>31/08/23</t>
  </si>
  <si>
    <t>Save the Kiwi Board meeting</t>
  </si>
  <si>
    <t>Lincoln University - Park Mgt degrees</t>
  </si>
  <si>
    <t>Presentation of the Loder Cup w Minister Prime</t>
  </si>
  <si>
    <t>Hauraki Gulf Announcement (supporting MOC and PM)</t>
  </si>
  <si>
    <t>Conservation Board Chairs Conference</t>
  </si>
  <si>
    <t>Game Animal Council - for Minister</t>
  </si>
  <si>
    <t>Te Hiku visit - Te Aupouri, Ngai Takoto, Te Rarawa, Ngati Kuri</t>
  </si>
  <si>
    <t>meal</t>
  </si>
  <si>
    <t>meal / hospitality</t>
  </si>
  <si>
    <t>Taranaki iwi visit with Minister</t>
  </si>
  <si>
    <t>Waitangi 5 - 6 February 2024</t>
  </si>
  <si>
    <t>Fiordland Wapiti Area visit / staff visit</t>
  </si>
  <si>
    <t>Chatham Islands visit 14 - 20 May 2024</t>
  </si>
  <si>
    <t>Chatham Islands visit 14 - 20 May 2025</t>
  </si>
  <si>
    <t>tsfr to 1011905</t>
  </si>
  <si>
    <t xml:space="preserve">tsfr to 1011905 </t>
  </si>
  <si>
    <t xml:space="preserve">1) </t>
  </si>
  <si>
    <t>Download DG expenses cost centre 1011915 for reporting month</t>
  </si>
  <si>
    <t xml:space="preserve">2) </t>
  </si>
  <si>
    <t>Delete GL codes 60432 - sundry Personnel , these are not included (DG salary payments through PSC)</t>
  </si>
  <si>
    <t xml:space="preserve">Minister for Conservation &amp; Ngāi Tahu meeting </t>
  </si>
  <si>
    <t xml:space="preserve">Car hire </t>
  </si>
  <si>
    <t>Wellington airport parking rebooked</t>
  </si>
  <si>
    <t>Orbit admin fee</t>
  </si>
  <si>
    <t>Airfare changes</t>
  </si>
  <si>
    <t>Wellington Airport parking</t>
  </si>
  <si>
    <t>Dunedin</t>
  </si>
  <si>
    <t>Tourism Summit event (panelist)</t>
  </si>
  <si>
    <t xml:space="preserve">Airfare changes </t>
  </si>
  <si>
    <t>Orbit Admin fee</t>
  </si>
  <si>
    <t>Hamilton</t>
  </si>
  <si>
    <t xml:space="preserve">Wellington Airport parking non-refundable </t>
  </si>
  <si>
    <t>Airfare - cancellation</t>
  </si>
  <si>
    <t xml:space="preserve">Wellington Airport parking </t>
  </si>
  <si>
    <t>Chathams</t>
  </si>
  <si>
    <t>Taxi</t>
  </si>
  <si>
    <t xml:space="preserve">Taxi cancellation fee </t>
  </si>
  <si>
    <t>Hamilton Taxis Taxi to Hamilton airport from consultation</t>
  </si>
  <si>
    <t>Blue Star Taxis Taxi to meet with Iwi leaders in Chch</t>
  </si>
  <si>
    <t>Penny no longer required at event</t>
  </si>
  <si>
    <t>Invercargill</t>
  </si>
  <si>
    <t xml:space="preserve">Meal while travelling </t>
  </si>
  <si>
    <t xml:space="preserve">Small meal while travelling </t>
  </si>
  <si>
    <t>journal loaded to remove to cc 1011905</t>
  </si>
  <si>
    <t>Car Hire</t>
  </si>
  <si>
    <t>Meals</t>
  </si>
  <si>
    <t>x - balanced</t>
  </si>
  <si>
    <t>2025/03/07</t>
  </si>
  <si>
    <t>2024/12/05</t>
  </si>
  <si>
    <t>008</t>
  </si>
  <si>
    <t>STD-MM368-NMA-8</t>
  </si>
  <si>
    <t>100356895</t>
  </si>
  <si>
    <t>62531</t>
  </si>
  <si>
    <t>Catering/Food Provd</t>
  </si>
  <si>
    <t>Tze-Yu Liew</t>
  </si>
  <si>
    <t>100357532</t>
  </si>
  <si>
    <t>Fergbaker Lunch for Penny and Sia at for day</t>
  </si>
  <si>
    <t>Mama Ree Thai S Dinner in CHC ahead of Waitangi Da</t>
  </si>
  <si>
    <t>Taxi Tech Trans Taxi from CHC airport to accommoda</t>
  </si>
  <si>
    <t>Wakatipu Grill  Small meal while travelling to Que</t>
  </si>
  <si>
    <t>Hamilton Taxis Taxi from speaking event to lunch</t>
  </si>
  <si>
    <t>Hamilton Taxis Taxi from lunch to DOC Hamilton of</t>
  </si>
  <si>
    <t>Hamilton Taxis Taxi to speaking event.</t>
  </si>
  <si>
    <t>Welcome Indian  Dinner while traveling for speakin</t>
  </si>
  <si>
    <t>Wgtn Combined T Taxi from Wellington head office t</t>
  </si>
  <si>
    <t>100357938</t>
  </si>
  <si>
    <t>Wgtn Combined T Taxi from Airport to Hotel</t>
  </si>
  <si>
    <t>Mr.Singh Taxis Taxi from Christchurch Airport to</t>
  </si>
  <si>
    <t>Wellington Airp Parking at Wellington Airport</t>
  </si>
  <si>
    <t>40/24/313 AP</t>
  </si>
  <si>
    <t>100357946</t>
  </si>
  <si>
    <t>11700668 Orbit Fee Penelope Nelson 2025/02/05</t>
  </si>
  <si>
    <t>11706973 Orbit Fee Penelope Nelson 2025/07/15</t>
  </si>
  <si>
    <t>11699908 Orbit Fee Penelope Nelson 2025/02/20</t>
  </si>
  <si>
    <t>11705848 Orbit Fee Penelope Nelson 2025/03/07</t>
  </si>
  <si>
    <t>11705848 Air Penelope Nelson 2025/03/07</t>
  </si>
  <si>
    <t>40/24/314 AP</t>
  </si>
  <si>
    <t>100357947</t>
  </si>
  <si>
    <t>11707529 Air Penelope Nelson 2025/07/22</t>
  </si>
  <si>
    <t>40/24/315 AP</t>
  </si>
  <si>
    <t>100357949</t>
  </si>
  <si>
    <t>11706973 Air Penelope Nelson 2025/07/15</t>
  </si>
  <si>
    <t>11700668 Air Penelope Nelson 2025/02/05</t>
  </si>
  <si>
    <t>40/24/316 AP</t>
  </si>
  <si>
    <t>100357951</t>
  </si>
  <si>
    <t>11701524 Orbit Fee Penelope Nelson 2025/02/10</t>
  </si>
  <si>
    <t>11707529 Orbit Fee Penelope Nelson 2025/07/22</t>
  </si>
  <si>
    <t>11699908 Air Penelope Nelson 2025/02/20</t>
  </si>
  <si>
    <t>40/24/317 AP</t>
  </si>
  <si>
    <t>100357952</t>
  </si>
  <si>
    <t>11699908 Hotel Penelope Nelson 2025/02/20</t>
  </si>
  <si>
    <t>11700668 Hotel Penelope Nelson 2025/02/05</t>
  </si>
  <si>
    <t>11701524 Air Penelope Nelson 2025/02/10</t>
  </si>
  <si>
    <t>100357955</t>
  </si>
  <si>
    <t>Nelson City Tax Nelson City Taxis transport to loc</t>
  </si>
  <si>
    <t>009</t>
  </si>
  <si>
    <t>100419038</t>
  </si>
  <si>
    <t>40/24/333 AP</t>
  </si>
  <si>
    <t>100419717</t>
  </si>
  <si>
    <t>11713087 Air Penelope Nelson 2025/03/24</t>
  </si>
  <si>
    <t>11711010 Orbit Fee Penelope Nelson 2025/04/03</t>
  </si>
  <si>
    <t>11714634 Air Penelope Nelson 2025/04/25</t>
  </si>
  <si>
    <t>40/24/334 AP</t>
  </si>
  <si>
    <t>100419720</t>
  </si>
  <si>
    <t>11711080 Orbit Fee Penelope Nelson 2025/04/28</t>
  </si>
  <si>
    <t>11711080 Air Penelope Nelson 2025/04/28</t>
  </si>
  <si>
    <t>40/24/335 AP</t>
  </si>
  <si>
    <t>100419723</t>
  </si>
  <si>
    <t>11709839 Orbit Fee Penelope Nelson 2025/03/28</t>
  </si>
  <si>
    <t>11713087 Orbit Fee Penelope Nelson 2025/03/24</t>
  </si>
  <si>
    <t>11709839 Air Penelope Nelson 2025/03/28</t>
  </si>
  <si>
    <t>40/24/336 AP</t>
  </si>
  <si>
    <t>100419725</t>
  </si>
  <si>
    <t>11700668 Other Penelope Nelson 2025/02/05</t>
  </si>
  <si>
    <t>40/24/337 AP</t>
  </si>
  <si>
    <t>100419727</t>
  </si>
  <si>
    <t>11714634 Orbit Fee Penelope Nelson 2025/04/25</t>
  </si>
  <si>
    <t>11712887 Air Penelope Nelson 2025/03/13</t>
  </si>
  <si>
    <t>40/24/338 AP</t>
  </si>
  <si>
    <t>100419728</t>
  </si>
  <si>
    <t>11711010 Air Penelope Nelson 2025/04/03</t>
  </si>
  <si>
    <t>5000028142</t>
  </si>
  <si>
    <t>Coaching Services - DG FY25</t>
  </si>
  <si>
    <t>4500067579</t>
  </si>
  <si>
    <t>5000029428</t>
  </si>
  <si>
    <t>5000030697</t>
  </si>
  <si>
    <t>108819 (FULTON HOGAN LTD (SUFFIX 14))</t>
  </si>
  <si>
    <t>FULTON HOGAN LTD (SUFFIX 14)</t>
  </si>
  <si>
    <t>Accommodation x 4 nights - Penny Nelson</t>
  </si>
  <si>
    <t>4500062156</t>
  </si>
  <si>
    <t>Meal</t>
  </si>
  <si>
    <t>Glenorchy</t>
  </si>
  <si>
    <t>Queenstown</t>
  </si>
  <si>
    <t>Attending Waitangi Day celebration event with TRONT</t>
  </si>
  <si>
    <t>University of Waikato - 2025 NZ Economics Forum - panel discussion</t>
  </si>
  <si>
    <t>Meeting with staff in Hamilton office while in Hamilton for the University of Waikato - 2025 Economics Forum</t>
  </si>
  <si>
    <t xml:space="preserve">Attend South Island Operations Manager Hui </t>
  </si>
  <si>
    <t>Bluff</t>
  </si>
  <si>
    <t>Takahe release event in Rees Valley</t>
  </si>
  <si>
    <t>Travel to Chatham Islands to meet with stakeholders, local Iwi and staff</t>
  </si>
  <si>
    <t>Meeting with the Minister for Conservation</t>
  </si>
  <si>
    <t xml:space="preserve">Wcc Parking Met Travel to Beehive </t>
  </si>
  <si>
    <t>Accommodaion</t>
  </si>
  <si>
    <t xml:space="preserve">Key stakeholder meeting between TRONT and DOC </t>
  </si>
  <si>
    <t xml:space="preserve">Speaking at Otago Tourism Policy School 2025 event </t>
  </si>
  <si>
    <t xml:space="preserve">Attend Cave Creek Memorial 30th annivesary </t>
  </si>
  <si>
    <t>Aifare</t>
  </si>
  <si>
    <t>Airfare change fee</t>
  </si>
  <si>
    <t xml:space="preserve">This travel was later cancelled. </t>
  </si>
  <si>
    <t xml:space="preserve">Queried invoice - fee from Orbit for looking into query </t>
  </si>
  <si>
    <t xml:space="preserve">Wgtn Combined T Taxi to Wellington airport </t>
  </si>
  <si>
    <t>Hokitika</t>
  </si>
  <si>
    <t xml:space="preserve">Flights changed to go via Christchurch on different day </t>
  </si>
  <si>
    <t>Flight was cancelled due to fog in Hamilton</t>
  </si>
  <si>
    <t>X - not classed as Penny's expense</t>
  </si>
  <si>
    <t>Hamilton office visit while attending University of Waikato - 2025 Economics Forum</t>
  </si>
  <si>
    <t xml:space="preserve">Taxi </t>
  </si>
  <si>
    <t>Chatham Islands to meet with stakeholders, local Iwi and staff</t>
  </si>
  <si>
    <t>Chatham Is</t>
  </si>
  <si>
    <t>Bowen Street / Parliament</t>
  </si>
  <si>
    <t>Attend South Island Operations Manager Hui - 15/7/2025</t>
  </si>
  <si>
    <t>Y - 25/26</t>
  </si>
  <si>
    <t>Pivot</t>
  </si>
  <si>
    <t>010</t>
  </si>
  <si>
    <t>100464454</t>
  </si>
  <si>
    <t>Penny Nelson flight Mar 25</t>
  </si>
  <si>
    <t>100471883</t>
  </si>
  <si>
    <t>Queenstown Taxi Taxi from Qtown airport to accommo</t>
  </si>
  <si>
    <t>Heritage Queens Lunch in Qtown while travelling fo</t>
  </si>
  <si>
    <t>Heritage Queens Hotel accommodation at speaking ev</t>
  </si>
  <si>
    <t>Wcc Parking Met Parking near the Beehive for Minis</t>
  </si>
  <si>
    <t>40/24/346 AP</t>
  </si>
  <si>
    <t>100472309</t>
  </si>
  <si>
    <t>00L-RBB-WZP Air Penelope Nelson 0007/11/15</t>
  </si>
  <si>
    <t>11713087 Other Penelope Nelson 2025/03/24</t>
  </si>
  <si>
    <t>40/24/347 AP</t>
  </si>
  <si>
    <t>100472310</t>
  </si>
  <si>
    <t>11717406 Orbit Fee Penelope Nelson 2025/03/25</t>
  </si>
  <si>
    <t>40/24/349 AP</t>
  </si>
  <si>
    <t>100472313</t>
  </si>
  <si>
    <t>11711080 Air Penelope Nelson 0033/10/16</t>
  </si>
  <si>
    <t>11709839 Other Penelope Nelson 2025/03/28</t>
  </si>
  <si>
    <t>40/24/350 AP</t>
  </si>
  <si>
    <t>100472713</t>
  </si>
  <si>
    <t>11717406 Air Penelope Nelson 0014/11/15</t>
  </si>
  <si>
    <t>11709839 Orbit Fee Penelope Nelson 2025/03/25</t>
  </si>
  <si>
    <t>11709839 Air Penelope Nelson 0033/09/15</t>
  </si>
  <si>
    <t>00L-RBB-WZP Orbit Fee Penelope Nelson 2025/04/03</t>
  </si>
  <si>
    <t>11690096 Air Penelope Nelson 0012/09/14</t>
  </si>
  <si>
    <t>5000035433</t>
  </si>
  <si>
    <t>011</t>
  </si>
  <si>
    <t>40/24/368 AP</t>
  </si>
  <si>
    <t>100515374</t>
  </si>
  <si>
    <t>00L-RBC-FM3 Air Penelope Nelson 0019/11/15</t>
  </si>
  <si>
    <t>11714634 Orbit Fee Penelope Nelson 2025/05/06</t>
  </si>
  <si>
    <t>11701524 Hotel Penelope Nelson 2025/02/10</t>
  </si>
  <si>
    <t>40/24/369 AP</t>
  </si>
  <si>
    <t>100515375</t>
  </si>
  <si>
    <t>11701524 Orbit Fee Penelope Nelson 2025/05/12</t>
  </si>
  <si>
    <t>11714634 Car Hire Penelope Nelson 2025/04/25</t>
  </si>
  <si>
    <t>40/24/370 AP</t>
  </si>
  <si>
    <t>100515376</t>
  </si>
  <si>
    <t>11707529 Orbit Fee Penelope Nelson 2025/05/08</t>
  </si>
  <si>
    <t>40/24/371 AP</t>
  </si>
  <si>
    <t>100515377</t>
  </si>
  <si>
    <t>11717406 Orbit Fee Penelope Nelson 2025/05/05</t>
  </si>
  <si>
    <t>40/24/372 AP</t>
  </si>
  <si>
    <t>100515378</t>
  </si>
  <si>
    <t>00L-RBC-FM3 Orbit Fee Penelope Nelson 2025/04/29</t>
  </si>
  <si>
    <t>40/24/373 AP</t>
  </si>
  <si>
    <t>100515379</t>
  </si>
  <si>
    <t>00L-RBB-WZP Orbit Fee Penelope Nelson 2025/05/01</t>
  </si>
  <si>
    <t>40/24/374 AP</t>
  </si>
  <si>
    <t>100515380</t>
  </si>
  <si>
    <t>100516103</t>
  </si>
  <si>
    <t>Npd Hokitika Fuel for rental car return for tra</t>
  </si>
  <si>
    <t>Kiwi Cabs Taxi home from Wellington airport</t>
  </si>
  <si>
    <t>RECODE-NMA-LG-11</t>
  </si>
  <si>
    <t>100581022</t>
  </si>
  <si>
    <t>Recode: Penny Nelson Travel</t>
  </si>
  <si>
    <t>RECODE-NMA-YZ-11</t>
  </si>
  <si>
    <t>100581530</t>
  </si>
  <si>
    <t>Recd:11668820 Air Penelope Nelson 2024/10/04</t>
  </si>
  <si>
    <t>Recd:11703351 Air Penelope Nelson 2025/02/13</t>
  </si>
  <si>
    <t>Recd:11712887 Air Penelope Nelson 0024/09/14</t>
  </si>
  <si>
    <t>Recd:11703351 Hotel Penelope Nelson 2025/02/13</t>
  </si>
  <si>
    <t>Recd:11703351 Transfer Penelope Nelson 2025/02/13</t>
  </si>
  <si>
    <t>Recd:11668820 Orbit Fee Penelope Nelson 2024/10/04</t>
  </si>
  <si>
    <t>Recd:11668820 Other Penelope Nelson 2024/10/04</t>
  </si>
  <si>
    <t>Recd:11703351 Orbit Fee Penelope Nelson 2025/02/13</t>
  </si>
  <si>
    <t>Recd:11712887 Orbit Fee Penelope Nelson 2025/03/13</t>
  </si>
  <si>
    <t>Orbit Fee</t>
  </si>
  <si>
    <t>Travel to Chathams - return to NZ</t>
  </si>
  <si>
    <t>Lunch with regional skateholders while in Queenstown for speaking event</t>
  </si>
  <si>
    <t>Attending Aotearoa Circle event at the Beehive</t>
  </si>
  <si>
    <t xml:space="preserve">Flight path cancelled - Penny drove fro christchurch </t>
  </si>
  <si>
    <t>New Plymouth</t>
  </si>
  <si>
    <t>This flight was later cancelled</t>
  </si>
  <si>
    <t xml:space="preserve">Orbit Fee </t>
  </si>
  <si>
    <t>Cancelled return flight in Feb</t>
  </si>
  <si>
    <t>Envionrmental Defence Society speaking event &amp; meeting with stakeholders</t>
  </si>
  <si>
    <t>Car hire</t>
  </si>
  <si>
    <t xml:space="preserve">Flights cancelled - Penny drove from Christchurch and met with staff along the way </t>
  </si>
  <si>
    <t>Welington</t>
  </si>
  <si>
    <t>Meal at accommodation</t>
  </si>
  <si>
    <t>Refund for flights cancelled</t>
  </si>
  <si>
    <t>Care hire expenses</t>
  </si>
  <si>
    <t xml:space="preserve">Strategic partnership signing with Auckland Zoo </t>
  </si>
  <si>
    <t>University of Waikato - 2025 NZ Economics Forum</t>
  </si>
  <si>
    <t xml:space="preserve">Refund for cancelled flights </t>
  </si>
  <si>
    <t xml:space="preserve">University of Waikato - 2025 NZ Economics Forum </t>
  </si>
  <si>
    <t>Parking at Wellington airport</t>
  </si>
  <si>
    <t xml:space="preserve">Book from the Back Country Trust </t>
  </si>
  <si>
    <t xml:space="preserve">Back Country Trust </t>
  </si>
  <si>
    <t xml:space="preserve">Champagne and chocolate </t>
  </si>
  <si>
    <t xml:space="preserve">Fulton Hogan </t>
  </si>
  <si>
    <t>Shared with DOC SLT</t>
  </si>
  <si>
    <t>012</t>
  </si>
  <si>
    <t>40/24/387 AP</t>
  </si>
  <si>
    <t>100590341</t>
  </si>
  <si>
    <t>00L-RBC-FM3 Other Penelope Nelson 2025/05/14</t>
  </si>
  <si>
    <t>40/24/388 AP</t>
  </si>
  <si>
    <t>100590342</t>
  </si>
  <si>
    <t>00L-RBD-HM9 Air Penelope Nelson 0011/02/15</t>
  </si>
  <si>
    <t>40/24/389 AP</t>
  </si>
  <si>
    <t>100590343</t>
  </si>
  <si>
    <t>11707529 Air Penelope Nelson 0028/01/15</t>
  </si>
  <si>
    <t>40/24/390 AP</t>
  </si>
  <si>
    <t>100590344</t>
  </si>
  <si>
    <t>00L-RBD-HM9 Orbit Fee Penelope Nelson 2025/06/19</t>
  </si>
  <si>
    <t>11711010 Other Penelope Nelson 2025/04/03</t>
  </si>
  <si>
    <t>11706973 Orbit Fee Penelope Nelson 2025/06/11</t>
  </si>
  <si>
    <t>40/24/391 AP</t>
  </si>
  <si>
    <t>100590345</t>
  </si>
  <si>
    <t>11706973 Air Penelope Nelson 0009/03/17</t>
  </si>
  <si>
    <t>RECODE-NMA-YZ-12</t>
  </si>
  <si>
    <t>100595049</t>
  </si>
  <si>
    <t>ACRL-NMA-YZ-12</t>
  </si>
  <si>
    <t>100612478</t>
  </si>
  <si>
    <t>AD</t>
  </si>
  <si>
    <t>5000045003</t>
  </si>
  <si>
    <t xml:space="preserve">Airport parking </t>
  </si>
  <si>
    <t>Meetings with NEXT Foundation, Deloitte and Auckland staff</t>
  </si>
  <si>
    <t xml:space="preserve">Date for meeting moved to August </t>
  </si>
  <si>
    <t xml:space="preserve">Flights later cancelled </t>
  </si>
  <si>
    <t>Refund</t>
  </si>
  <si>
    <t>Meeting rescheduled - cost of changing flights</t>
  </si>
  <si>
    <t>Tohu Whenua Canterbury regional launch</t>
  </si>
  <si>
    <t xml:space="preserve">Airfare </t>
  </si>
  <si>
    <t>Airfare and accommodation</t>
  </si>
  <si>
    <t>Tohu Whenua Canterbury Regional launch</t>
  </si>
  <si>
    <t>Flight booked in pd 12 / 2023/24</t>
  </si>
  <si>
    <t xml:space="preserve">Iwi engagements with Ministers - cancelled </t>
  </si>
  <si>
    <t>Y - CANCELLED</t>
  </si>
  <si>
    <t>Meeting with Iwi &amp; key stakeholders on Conservation Act reform - cancelled</t>
  </si>
  <si>
    <t>Meeting with Iwi &amp; key stakeholders on Conservation Act reform - Hamilton</t>
  </si>
  <si>
    <t>Meeting with Iwi &amp; key stakeholders on Conservation Act reform - CHCH</t>
  </si>
  <si>
    <t>Meeting with Fulton Hogan senior team - cancelled</t>
  </si>
  <si>
    <t>Visiting DOC operations in Chatham Islands - cancelled</t>
  </si>
  <si>
    <t>Meeting with key Iwi stakeholder in Tāneatua - cancelled</t>
  </si>
  <si>
    <t>New Plymouth Visit - key meeting with Te Tōpuni Kōkōrangi - cancelled</t>
  </si>
  <si>
    <t>Meeting with key stakeholder Waikato-Tainui in Hamilton - cancelled</t>
  </si>
  <si>
    <t>Attend North Island Regional Managers Hui - cancelled</t>
  </si>
  <si>
    <t xml:space="preserve">Aotearoa Circle Board meeting and regional engagements </t>
  </si>
  <si>
    <t xml:space="preserve">Key stakeholder engagement and regional office visit </t>
  </si>
  <si>
    <t xml:space="preserve">Minister of Conservation and Ngāi Tahu meeting </t>
  </si>
  <si>
    <t>Hump Ridge Great Walk opening with Minister of Conservation</t>
  </si>
  <si>
    <t>Taupo regional visit attend DOC staff forum</t>
  </si>
  <si>
    <t>Taupo regional visit</t>
  </si>
  <si>
    <t>Meeting with Iwi and key stakeholders on Conservation Act reform - Hamilton</t>
  </si>
  <si>
    <t>Meeting with Iwi and key stakeholders on Conservation Act reform - CHCH</t>
  </si>
  <si>
    <t xml:space="preserve">Attend Loder Cup event on behalf of the Minister of Conservation </t>
  </si>
  <si>
    <t>University of Waikato  2025 NZ Economics Forum - panel discussion</t>
  </si>
  <si>
    <t>Attending Waitangi Day celebration event with TRONT (Ngāi Tahu)</t>
  </si>
  <si>
    <t xml:space="preserve">Attending Island Ocean Connection Challenge launch event for Minister of Conservation </t>
  </si>
  <si>
    <t xml:space="preserve">Key stakeholder meeting between TRONT (Ngāi Tahu) and DOC </t>
  </si>
  <si>
    <t>Envionrmental Defence Society speaking event and meeting with stakeholders</t>
  </si>
  <si>
    <t>Meeting with the Minister of Conservation</t>
  </si>
  <si>
    <t xml:space="preserve">Reconciliation </t>
  </si>
  <si>
    <t xml:space="preserve">Nick Mayo, Chief Financial Officer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</si>
</sst>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quot;$&quot;#,##0.00_);[Red]\(&quot;$&quot;#,##0.00\)"/>
    <numFmt numFmtId="165" formatCode="_(&quot;$&quot;* #,##0.00_);_(&quot;$&quot;* \(#,##0.00\);_(&quot;$&quot;* &quot;-&quot;??_);_(@_)"/>
    <numFmt numFmtId="166" formatCode="&quot;$&quot;#,##0.00"/>
    <numFmt numFmtId="167" formatCode="[$-1409]d\ mmmm\ yyyy;@"/>
    <numFmt numFmtId="168" formatCode="* #,##0.00_0_0_0\ &quot;NZD&quot;;* \-\ #,##0.00_0_0_0\ &quot;NZD&quot;"/>
    <numFmt numFmtId="169" formatCode="#,##0.00;[Red]\(#,##0.00\)"/>
    <numFmt numFmtId="170" formatCode="d/mm/yyyy;@"/>
    <numFmt numFmtId="171" formatCode="#,##0;[Red]\(#,##0\)"/>
  </numFmts>
  <fonts count="42" x14ac:knownFonts="1">
    <font>
      <sz val="10"/>
      <color theme="1"/>
      <name val="Arial"/>
      <family val="2"/>
    </font>
    <font>
      <b/>
      <sz val="10"/>
      <color indexed="8"/>
      <name val="Arial"/>
      <family val="2"/>
    </font>
    <font>
      <b/>
      <i/>
      <sz val="12"/>
      <color indexed="8"/>
      <name val="Arial"/>
      <family val="2"/>
    </font>
    <font>
      <b/>
      <sz val="12"/>
      <color indexed="8"/>
      <name val="Arial"/>
      <family val="2"/>
    </font>
    <font>
      <b/>
      <sz val="10"/>
      <color theme="1"/>
      <name val="Arial"/>
      <family val="2"/>
    </font>
    <font>
      <i/>
      <sz val="10"/>
      <color indexed="8"/>
      <name val="Arial"/>
      <family val="2"/>
    </font>
    <font>
      <sz val="10"/>
      <color indexed="8"/>
      <name val="Arial"/>
      <family val="2"/>
    </font>
    <font>
      <sz val="11"/>
      <color theme="1"/>
      <name val="Arial"/>
      <family val="2"/>
    </font>
    <font>
      <i/>
      <sz val="10"/>
      <color theme="1"/>
      <name val="Arial"/>
      <family val="2"/>
    </font>
    <font>
      <b/>
      <i/>
      <sz val="10"/>
      <color theme="1"/>
      <name val="Arial"/>
      <family val="2"/>
    </font>
    <font>
      <u/>
      <sz val="10"/>
      <color theme="10"/>
      <name val="Arial"/>
      <family val="2"/>
    </font>
    <font>
      <sz val="11"/>
      <name val="Arial"/>
      <family val="2"/>
    </font>
    <font>
      <u/>
      <sz val="11"/>
      <color theme="10"/>
      <name val="Arial"/>
      <family val="2"/>
    </font>
    <font>
      <sz val="12"/>
      <color theme="1"/>
      <name val="Arial"/>
      <family val="2"/>
    </font>
    <font>
      <sz val="12"/>
      <color indexed="8"/>
      <name val="Arial"/>
      <family val="2"/>
    </font>
    <font>
      <sz val="10"/>
      <name val="Arial"/>
      <family val="2"/>
    </font>
    <font>
      <sz val="10"/>
      <color theme="0"/>
      <name val="Arial"/>
      <family val="2"/>
    </font>
    <font>
      <b/>
      <sz val="12"/>
      <name val="Arial"/>
      <family val="2"/>
    </font>
    <font>
      <b/>
      <sz val="12"/>
      <color theme="0"/>
      <name val="Arial"/>
      <family val="2"/>
    </font>
    <font>
      <b/>
      <sz val="11"/>
      <color theme="0"/>
      <name val="Arial"/>
      <family val="2"/>
    </font>
    <font>
      <b/>
      <sz val="10"/>
      <color theme="0"/>
      <name val="Arial"/>
      <family val="2"/>
    </font>
    <font>
      <b/>
      <sz val="10"/>
      <name val="Arial"/>
      <family val="2"/>
    </font>
    <font>
      <b/>
      <sz val="16"/>
      <color theme="0"/>
      <name val="Arial"/>
      <family val="2"/>
    </font>
    <font>
      <sz val="10"/>
      <color theme="1"/>
      <name val="Arial"/>
      <family val="2"/>
    </font>
    <font>
      <sz val="12"/>
      <color theme="0"/>
      <name val="Arial"/>
      <family val="2"/>
    </font>
    <font>
      <b/>
      <sz val="12"/>
      <color rgb="FFFF0000"/>
      <name val="Arial"/>
      <family val="2"/>
    </font>
    <font>
      <b/>
      <sz val="12"/>
      <color theme="1"/>
      <name val="Arial"/>
      <family val="2"/>
    </font>
    <font>
      <sz val="11"/>
      <color rgb="FFFF0000"/>
      <name val="Arial"/>
      <family val="2"/>
    </font>
    <font>
      <sz val="11"/>
      <color theme="10"/>
      <name val="Arial"/>
      <family val="2"/>
    </font>
    <font>
      <sz val="9"/>
      <color indexed="81"/>
      <name val="Tahoma"/>
      <family val="2"/>
    </font>
    <font>
      <b/>
      <sz val="10"/>
      <color theme="1" tint="0.499984740745262"/>
      <name val="Arial"/>
      <family val="2"/>
    </font>
    <font>
      <sz val="10"/>
      <color theme="1" tint="0.499984740745262"/>
      <name val="Arial"/>
      <family val="2"/>
    </font>
    <font>
      <b/>
      <sz val="11"/>
      <color theme="1"/>
      <name val="Arial"/>
      <family val="2"/>
    </font>
    <font>
      <b/>
      <sz val="10"/>
      <color rgb="FFFFC000"/>
      <name val="Arial"/>
      <family val="2"/>
    </font>
    <font>
      <sz val="12"/>
      <color theme="0" tint="-0.499984740745262"/>
      <name val="Arial"/>
      <family val="2"/>
    </font>
    <font>
      <u/>
      <sz val="11"/>
      <name val="Arial"/>
      <family val="2"/>
    </font>
    <font>
      <b/>
      <sz val="11"/>
      <color rgb="FFFF0000"/>
      <name val="Arial"/>
      <family val="2"/>
    </font>
    <font>
      <b/>
      <sz val="14"/>
      <color theme="0"/>
      <name val="Arial"/>
      <family val="2"/>
    </font>
    <font>
      <u/>
      <sz val="11"/>
      <color theme="1"/>
      <name val="Arial"/>
      <family val="2"/>
    </font>
    <font>
      <sz val="10"/>
      <color rgb="FFFF0000"/>
      <name val="Arial"/>
      <family val="2"/>
    </font>
    <font>
      <sz val="10"/>
      <color rgb="FFFFFF00"/>
      <name val="Arial"/>
      <family val="2"/>
    </font>
    <font>
      <sz val="8"/>
      <name val="Arial"/>
      <family val="2"/>
    </font>
  </fonts>
  <fills count="18">
    <fill>
      <patternFill patternType="none"/>
    </fill>
    <fill>
      <patternFill patternType="gray125"/>
    </fill>
    <fill>
      <patternFill patternType="solid">
        <fgColor theme="3" tint="-0.249977111117893"/>
        <bgColor indexed="64"/>
      </patternFill>
    </fill>
    <fill>
      <patternFill patternType="solid">
        <fgColor theme="3"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rgb="FF99FF99"/>
        <bgColor indexed="64"/>
      </patternFill>
    </fill>
    <fill>
      <patternFill patternType="solid">
        <fgColor rgb="FFCCFFCC"/>
        <bgColor indexed="64"/>
      </patternFill>
    </fill>
    <fill>
      <patternFill patternType="solid">
        <fgColor theme="0"/>
        <bgColor indexed="64"/>
      </patternFill>
    </fill>
    <fill>
      <patternFill patternType="solid">
        <fgColor rgb="FFF7F7F7"/>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theme="7" tint="0.79998168889431442"/>
        <bgColor indexed="64"/>
      </patternFill>
    </fill>
  </fills>
  <borders count="11">
    <border>
      <left/>
      <right/>
      <top/>
      <bottom/>
      <diagonal/>
    </border>
    <border>
      <left style="thin">
        <color indexed="64"/>
      </left>
      <right/>
      <top/>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diagonal/>
    </border>
    <border>
      <left style="thin">
        <color indexed="64"/>
      </left>
      <right style="thin">
        <color indexed="64"/>
      </right>
      <top style="thin">
        <color indexed="64"/>
      </top>
      <bottom style="thin">
        <color indexed="64"/>
      </bottom>
      <diagonal/>
    </border>
    <border>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top style="thin">
        <color theme="0" tint="-0.24994659260841701"/>
      </top>
      <bottom/>
      <diagonal/>
    </border>
  </borders>
  <cellStyleXfs count="3">
    <xf numFmtId="0" fontId="0" fillId="0" borderId="0"/>
    <xf numFmtId="0" fontId="10" fillId="0" borderId="0" applyNumberFormat="0" applyFill="0" applyBorder="0" applyAlignment="0" applyProtection="0"/>
    <xf numFmtId="165" fontId="23" fillId="0" borderId="0" applyFont="0" applyFill="0" applyBorder="0" applyAlignment="0" applyProtection="0"/>
  </cellStyleXfs>
  <cellXfs count="200">
    <xf numFmtId="0" fontId="0" fillId="0" borderId="0" xfId="0"/>
    <xf numFmtId="0" fontId="0" fillId="0" borderId="0" xfId="0" applyAlignment="1" applyProtection="1">
      <alignment wrapText="1"/>
      <protection locked="0"/>
    </xf>
    <xf numFmtId="0" fontId="0" fillId="0" borderId="0" xfId="0" applyProtection="1">
      <protection locked="0"/>
    </xf>
    <xf numFmtId="0" fontId="18" fillId="2" borderId="0" xfId="0" applyFont="1" applyFill="1" applyAlignment="1">
      <alignment vertical="center" wrapText="1" readingOrder="1"/>
    </xf>
    <xf numFmtId="0" fontId="0" fillId="5" borderId="0" xfId="0" applyFill="1" applyAlignment="1">
      <alignment wrapText="1"/>
    </xf>
    <xf numFmtId="0" fontId="18" fillId="0" borderId="0" xfId="0" applyFont="1" applyAlignment="1">
      <alignment vertical="center" wrapText="1" readingOrder="1"/>
    </xf>
    <xf numFmtId="0" fontId="17" fillId="0" borderId="0" xfId="0" applyFont="1" applyAlignment="1">
      <alignment vertical="center" wrapText="1" readingOrder="1"/>
    </xf>
    <xf numFmtId="0" fontId="21" fillId="0" borderId="0" xfId="0" applyFont="1" applyAlignment="1">
      <alignment vertical="center" wrapText="1" readingOrder="1"/>
    </xf>
    <xf numFmtId="0" fontId="21" fillId="0" borderId="3" xfId="0" applyFont="1" applyBorder="1" applyAlignment="1">
      <alignment vertical="center" wrapText="1" readingOrder="1"/>
    </xf>
    <xf numFmtId="0" fontId="30" fillId="0" borderId="3" xfId="0" applyFont="1" applyBorder="1" applyAlignment="1">
      <alignment horizontal="left" vertical="center" wrapText="1" indent="2" readingOrder="1"/>
    </xf>
    <xf numFmtId="0" fontId="0" fillId="4" borderId="0" xfId="0" applyFill="1"/>
    <xf numFmtId="0" fontId="0" fillId="5" borderId="0" xfId="0" applyFill="1"/>
    <xf numFmtId="0" fontId="4" fillId="6" borderId="0" xfId="0" applyFont="1" applyFill="1"/>
    <xf numFmtId="0" fontId="4" fillId="6" borderId="0" xfId="0" applyFont="1" applyFill="1" applyAlignment="1">
      <alignment wrapText="1"/>
    </xf>
    <xf numFmtId="0" fontId="26" fillId="0" borderId="0" xfId="0" applyFont="1"/>
    <xf numFmtId="166" fontId="25" fillId="0" borderId="0" xfId="0" applyNumberFormat="1" applyFont="1" applyAlignment="1">
      <alignment vertical="center" wrapText="1"/>
    </xf>
    <xf numFmtId="0" fontId="19" fillId="0" borderId="0" xfId="0" applyFont="1" applyAlignment="1">
      <alignment horizontal="center" vertical="center" wrapText="1"/>
    </xf>
    <xf numFmtId="0" fontId="0" fillId="0" borderId="0" xfId="0" applyAlignment="1">
      <alignment wrapText="1"/>
    </xf>
    <xf numFmtId="0" fontId="4" fillId="0" borderId="0" xfId="0" applyFont="1" applyAlignment="1">
      <alignment wrapText="1"/>
    </xf>
    <xf numFmtId="0" fontId="1" fillId="0" borderId="0" xfId="0" applyFont="1" applyAlignment="1">
      <alignment wrapText="1"/>
    </xf>
    <xf numFmtId="0" fontId="0" fillId="0" borderId="0" xfId="0" applyAlignment="1">
      <alignment vertical="center"/>
    </xf>
    <xf numFmtId="0" fontId="4" fillId="0" borderId="0" xfId="0" applyFont="1"/>
    <xf numFmtId="0" fontId="0" fillId="0" borderId="0" xfId="0" applyAlignment="1">
      <alignment horizontal="justify" vertical="center"/>
    </xf>
    <xf numFmtId="0" fontId="14" fillId="0" borderId="0" xfId="0" applyFont="1" applyAlignment="1">
      <alignment vertical="center" wrapText="1" readingOrder="1"/>
    </xf>
    <xf numFmtId="0" fontId="20" fillId="3" borderId="0" xfId="0" applyFont="1" applyFill="1" applyAlignment="1">
      <alignment vertical="center" wrapText="1"/>
    </xf>
    <xf numFmtId="0" fontId="0" fillId="0" borderId="0" xfId="0" applyAlignment="1">
      <alignment vertical="top"/>
    </xf>
    <xf numFmtId="0" fontId="0" fillId="0" borderId="0" xfId="0" applyAlignment="1">
      <alignment vertical="top" wrapText="1"/>
    </xf>
    <xf numFmtId="0" fontId="3" fillId="0" borderId="0" xfId="0" applyFont="1" applyAlignment="1">
      <alignment wrapText="1"/>
    </xf>
    <xf numFmtId="0" fontId="0" fillId="0" borderId="0" xfId="0" applyAlignment="1">
      <alignment vertical="center" wrapText="1"/>
    </xf>
    <xf numFmtId="0" fontId="2" fillId="0" borderId="0" xfId="0" applyFont="1" applyAlignment="1">
      <alignment wrapText="1"/>
    </xf>
    <xf numFmtId="0" fontId="1" fillId="0" borderId="0" xfId="0" applyFont="1" applyAlignment="1">
      <alignment vertical="center" wrapText="1"/>
    </xf>
    <xf numFmtId="0" fontId="19" fillId="3" borderId="0" xfId="0" applyFont="1" applyFill="1" applyAlignment="1">
      <alignment vertical="center" wrapText="1" readingOrder="1"/>
    </xf>
    <xf numFmtId="0" fontId="16" fillId="3" borderId="0" xfId="0" applyFont="1" applyFill="1"/>
    <xf numFmtId="1" fontId="21" fillId="0" borderId="5" xfId="0" applyNumberFormat="1" applyFont="1" applyBorder="1" applyAlignment="1">
      <alignment horizontal="center" vertical="center" wrapText="1"/>
    </xf>
    <xf numFmtId="0" fontId="15" fillId="0" borderId="0" xfId="0" applyFont="1" applyAlignment="1">
      <alignment vertical="center"/>
    </xf>
    <xf numFmtId="1" fontId="17" fillId="0" borderId="0" xfId="0" applyNumberFormat="1" applyFont="1" applyAlignment="1">
      <alignment horizontal="center" vertical="center" wrapText="1"/>
    </xf>
    <xf numFmtId="165" fontId="17" fillId="0" borderId="0" xfId="2" applyFont="1" applyFill="1" applyBorder="1" applyAlignment="1" applyProtection="1">
      <alignment vertical="center" wrapText="1" readingOrder="1"/>
    </xf>
    <xf numFmtId="0" fontId="15" fillId="0" borderId="0" xfId="0" applyFont="1" applyAlignment="1">
      <alignment vertical="center" wrapText="1"/>
    </xf>
    <xf numFmtId="0" fontId="0" fillId="5" borderId="0" xfId="0" applyFill="1" applyAlignment="1">
      <alignment horizontal="left" vertical="top"/>
    </xf>
    <xf numFmtId="0" fontId="18" fillId="2" borderId="0" xfId="0" applyFont="1" applyFill="1" applyAlignment="1">
      <alignment horizontal="center" vertical="center"/>
    </xf>
    <xf numFmtId="0" fontId="27" fillId="0" borderId="0" xfId="0" applyFont="1" applyAlignment="1">
      <alignment horizontal="center"/>
    </xf>
    <xf numFmtId="0" fontId="11" fillId="0" borderId="0" xfId="0" applyFont="1" applyAlignment="1">
      <alignment vertical="center"/>
    </xf>
    <xf numFmtId="0" fontId="19" fillId="2" borderId="0" xfId="0" applyFont="1" applyFill="1" applyAlignment="1">
      <alignment horizontal="justify" vertical="center"/>
    </xf>
    <xf numFmtId="0" fontId="7" fillId="0" borderId="0" xfId="0" applyFont="1" applyAlignment="1">
      <alignment vertical="center"/>
    </xf>
    <xf numFmtId="0" fontId="7" fillId="0" borderId="0" xfId="0" applyFont="1" applyAlignment="1">
      <alignment vertical="center" wrapText="1"/>
    </xf>
    <xf numFmtId="0" fontId="11" fillId="0" borderId="0" xfId="0" applyFont="1" applyAlignment="1">
      <alignment horizontal="justify" vertical="center"/>
    </xf>
    <xf numFmtId="0" fontId="7" fillId="0" borderId="0" xfId="0" applyFont="1" applyAlignment="1">
      <alignment horizontal="justify" vertical="center"/>
    </xf>
    <xf numFmtId="0" fontId="19" fillId="3" borderId="0" xfId="0" applyFont="1" applyFill="1" applyAlignment="1">
      <alignment horizontal="justify" vertical="center"/>
    </xf>
    <xf numFmtId="0" fontId="11" fillId="0" borderId="0" xfId="1" applyFont="1" applyAlignment="1" applyProtection="1">
      <alignment horizontal="justify" vertical="center"/>
    </xf>
    <xf numFmtId="0" fontId="11" fillId="0" borderId="0" xfId="0" applyFont="1" applyAlignment="1">
      <alignment horizontal="left" vertical="center" wrapText="1"/>
    </xf>
    <xf numFmtId="0" fontId="12" fillId="0" borderId="0" xfId="1" applyFont="1" applyAlignment="1" applyProtection="1">
      <alignment vertical="center"/>
    </xf>
    <xf numFmtId="0" fontId="12" fillId="0" borderId="0" xfId="1" applyFont="1" applyAlignment="1" applyProtection="1">
      <alignment horizontal="justify" vertical="center"/>
    </xf>
    <xf numFmtId="0" fontId="11" fillId="0" borderId="0" xfId="0" applyFont="1" applyAlignment="1">
      <alignment horizontal="center" vertical="center"/>
    </xf>
    <xf numFmtId="0" fontId="19" fillId="3" borderId="0" xfId="0" applyFont="1" applyFill="1" applyAlignment="1">
      <alignment vertical="center" readingOrder="1"/>
    </xf>
    <xf numFmtId="0" fontId="32" fillId="0" borderId="0" xfId="0" applyFont="1"/>
    <xf numFmtId="166" fontId="19" fillId="8" borderId="0" xfId="0" applyNumberFormat="1" applyFont="1" applyFill="1" applyAlignment="1">
      <alignment horizontal="left" vertical="center" wrapText="1"/>
    </xf>
    <xf numFmtId="1" fontId="19" fillId="8" borderId="0" xfId="0" applyNumberFormat="1" applyFont="1" applyFill="1" applyAlignment="1">
      <alignment horizontal="center" vertical="center" wrapText="1"/>
    </xf>
    <xf numFmtId="164" fontId="0" fillId="0" borderId="0" xfId="0" applyNumberFormat="1" applyAlignment="1">
      <alignment wrapText="1"/>
    </xf>
    <xf numFmtId="164" fontId="19" fillId="3" borderId="0" xfId="0" applyNumberFormat="1" applyFont="1" applyFill="1" applyAlignment="1">
      <alignment vertical="center"/>
    </xf>
    <xf numFmtId="164" fontId="21" fillId="0" borderId="4" xfId="2" applyNumberFormat="1" applyFont="1" applyFill="1" applyBorder="1" applyAlignment="1" applyProtection="1">
      <alignment vertical="center" wrapText="1" readingOrder="1"/>
    </xf>
    <xf numFmtId="164" fontId="21" fillId="0" borderId="0" xfId="2" applyNumberFormat="1" applyFont="1" applyFill="1" applyBorder="1" applyAlignment="1" applyProtection="1">
      <alignment vertical="center" wrapText="1" readingOrder="1"/>
    </xf>
    <xf numFmtId="164" fontId="30" fillId="0" borderId="4" xfId="2" applyNumberFormat="1" applyFont="1" applyFill="1" applyBorder="1" applyAlignment="1" applyProtection="1">
      <alignment vertical="center" wrapText="1" readingOrder="1"/>
    </xf>
    <xf numFmtId="164" fontId="19" fillId="3" borderId="0" xfId="0" applyNumberFormat="1" applyFont="1" applyFill="1" applyAlignment="1">
      <alignment vertical="center" wrapText="1" readingOrder="1"/>
    </xf>
    <xf numFmtId="0" fontId="0" fillId="4" borderId="0" xfId="0" applyFill="1" applyAlignment="1">
      <alignment wrapText="1"/>
    </xf>
    <xf numFmtId="0" fontId="6" fillId="4" borderId="0" xfId="0" applyFont="1" applyFill="1" applyAlignment="1">
      <alignment wrapText="1"/>
    </xf>
    <xf numFmtId="0" fontId="12" fillId="0" borderId="0" xfId="1" applyFont="1" applyFill="1" applyAlignment="1" applyProtection="1">
      <alignment horizontal="justify" vertical="center"/>
    </xf>
    <xf numFmtId="0" fontId="15" fillId="0" borderId="5" xfId="2" applyNumberFormat="1" applyFont="1" applyFill="1" applyBorder="1" applyAlignment="1" applyProtection="1">
      <alignment horizontal="center" vertical="center" wrapText="1" readingOrder="1"/>
    </xf>
    <xf numFmtId="0" fontId="15" fillId="0" borderId="0" xfId="2" applyNumberFormat="1" applyFont="1" applyFill="1" applyBorder="1" applyAlignment="1" applyProtection="1">
      <alignment horizontal="center" vertical="center" wrapText="1" readingOrder="1"/>
    </xf>
    <xf numFmtId="0" fontId="31" fillId="0" borderId="5" xfId="2" applyNumberFormat="1" applyFont="1" applyFill="1" applyBorder="1" applyAlignment="1" applyProtection="1">
      <alignment horizontal="center" vertical="center" wrapText="1" readingOrder="1"/>
    </xf>
    <xf numFmtId="0" fontId="20" fillId="0" borderId="0" xfId="0" applyFont="1" applyAlignment="1">
      <alignment horizontal="center" wrapText="1"/>
    </xf>
    <xf numFmtId="0" fontId="33" fillId="3" borderId="0" xfId="0" applyFont="1" applyFill="1" applyAlignment="1">
      <alignment horizontal="center" vertical="center" readingOrder="1"/>
    </xf>
    <xf numFmtId="0" fontId="20" fillId="3" borderId="0" xfId="0" applyFont="1" applyFill="1" applyAlignment="1">
      <alignment vertical="center"/>
    </xf>
    <xf numFmtId="164" fontId="20" fillId="3" borderId="0" xfId="0" applyNumberFormat="1" applyFont="1" applyFill="1" applyAlignment="1">
      <alignment vertical="center"/>
    </xf>
    <xf numFmtId="0" fontId="4" fillId="4" borderId="0" xfId="0" applyFont="1" applyFill="1" applyAlignment="1">
      <alignment wrapText="1"/>
    </xf>
    <xf numFmtId="0" fontId="4" fillId="5" borderId="0" xfId="0" applyFont="1" applyFill="1" applyAlignment="1">
      <alignment wrapText="1"/>
    </xf>
    <xf numFmtId="1" fontId="0" fillId="5" borderId="0" xfId="0" applyNumberFormat="1" applyFill="1" applyAlignment="1">
      <alignment horizontal="center"/>
    </xf>
    <xf numFmtId="0" fontId="0" fillId="5" borderId="0" xfId="0" applyFill="1" applyAlignment="1">
      <alignment horizontal="center"/>
    </xf>
    <xf numFmtId="1" fontId="0" fillId="4" borderId="0" xfId="0" applyNumberFormat="1" applyFill="1" applyAlignment="1">
      <alignment horizontal="center"/>
    </xf>
    <xf numFmtId="0" fontId="0" fillId="4" borderId="0" xfId="0" applyFill="1" applyAlignment="1">
      <alignment horizontal="center"/>
    </xf>
    <xf numFmtId="0" fontId="4" fillId="4" borderId="0" xfId="0" applyFont="1" applyFill="1"/>
    <xf numFmtId="2" fontId="0" fillId="4" borderId="0" xfId="0" applyNumberFormat="1" applyFill="1" applyAlignment="1">
      <alignment vertical="top"/>
    </xf>
    <xf numFmtId="0" fontId="0" fillId="4" borderId="0" xfId="0" applyFill="1" applyAlignment="1">
      <alignment horizontal="left" vertical="top" wrapText="1"/>
    </xf>
    <xf numFmtId="0" fontId="0" fillId="5" borderId="0" xfId="0" applyFill="1" applyAlignment="1">
      <alignment horizontal="left" vertical="top" wrapText="1"/>
    </xf>
    <xf numFmtId="0" fontId="4" fillId="5" borderId="0" xfId="0" applyFont="1" applyFill="1" applyAlignment="1">
      <alignment horizontal="center" vertical="top"/>
    </xf>
    <xf numFmtId="1" fontId="4" fillId="5" borderId="0" xfId="0" applyNumberFormat="1" applyFont="1" applyFill="1" applyAlignment="1">
      <alignment horizontal="center"/>
    </xf>
    <xf numFmtId="0" fontId="4" fillId="4" borderId="0" xfId="0" applyFont="1" applyFill="1" applyAlignment="1">
      <alignment horizontal="center" wrapText="1"/>
    </xf>
    <xf numFmtId="0" fontId="4" fillId="5" borderId="0" xfId="0" applyFont="1" applyFill="1" applyAlignment="1">
      <alignment horizontal="center" wrapText="1"/>
    </xf>
    <xf numFmtId="0" fontId="18" fillId="3" borderId="0" xfId="0" applyFont="1" applyFill="1" applyAlignment="1">
      <alignment vertical="center" wrapText="1" readingOrder="1"/>
    </xf>
    <xf numFmtId="165" fontId="18" fillId="3" borderId="0" xfId="2" applyFont="1" applyFill="1" applyBorder="1" applyAlignment="1" applyProtection="1">
      <alignment horizontal="center" vertical="center" wrapText="1" readingOrder="1"/>
    </xf>
    <xf numFmtId="165" fontId="18" fillId="0" borderId="0" xfId="2" applyFont="1" applyFill="1" applyBorder="1" applyAlignment="1" applyProtection="1">
      <alignment horizontal="center" vertical="center" wrapText="1" readingOrder="1"/>
    </xf>
    <xf numFmtId="0" fontId="18" fillId="7" borderId="0" xfId="0" applyFont="1" applyFill="1" applyAlignment="1">
      <alignment vertical="center" wrapText="1" readingOrder="1"/>
    </xf>
    <xf numFmtId="165" fontId="18" fillId="7" borderId="0" xfId="2" applyFont="1" applyFill="1" applyBorder="1" applyAlignment="1" applyProtection="1">
      <alignment horizontal="center" vertical="center" wrapText="1" readingOrder="1"/>
    </xf>
    <xf numFmtId="0" fontId="20" fillId="0" borderId="0" xfId="0" applyFont="1" applyAlignment="1">
      <alignment wrapText="1"/>
    </xf>
    <xf numFmtId="0" fontId="16" fillId="0" borderId="0" xfId="0" applyFont="1"/>
    <xf numFmtId="167" fontId="15" fillId="9" borderId="3" xfId="0" applyNumberFormat="1" applyFont="1" applyFill="1" applyBorder="1" applyAlignment="1" applyProtection="1">
      <alignment vertical="center"/>
      <protection locked="0"/>
    </xf>
    <xf numFmtId="164" fontId="15" fillId="9" borderId="4" xfId="0" applyNumberFormat="1" applyFont="1" applyFill="1" applyBorder="1" applyAlignment="1" applyProtection="1">
      <alignment vertical="center" wrapText="1"/>
      <protection locked="0"/>
    </xf>
    <xf numFmtId="0" fontId="15" fillId="9" borderId="4" xfId="0" applyFont="1" applyFill="1" applyBorder="1" applyAlignment="1" applyProtection="1">
      <alignment vertical="center" wrapText="1"/>
      <protection locked="0"/>
    </xf>
    <xf numFmtId="0" fontId="15" fillId="9" borderId="5" xfId="0" applyFont="1" applyFill="1" applyBorder="1" applyAlignment="1" applyProtection="1">
      <alignment vertical="center" wrapText="1"/>
      <protection locked="0"/>
    </xf>
    <xf numFmtId="167" fontId="15" fillId="9" borderId="3" xfId="0" applyNumberFormat="1" applyFont="1" applyFill="1" applyBorder="1" applyAlignment="1" applyProtection="1">
      <alignment vertical="center" wrapText="1"/>
      <protection locked="0"/>
    </xf>
    <xf numFmtId="0" fontId="0" fillId="9" borderId="4" xfId="0" applyFill="1" applyBorder="1" applyAlignment="1" applyProtection="1">
      <alignment vertical="center" wrapText="1"/>
      <protection locked="0"/>
    </xf>
    <xf numFmtId="0" fontId="0" fillId="9" borderId="5" xfId="0" applyFill="1" applyBorder="1" applyAlignment="1" applyProtection="1">
      <alignment vertical="center" wrapText="1"/>
      <protection locked="0"/>
    </xf>
    <xf numFmtId="0" fontId="15" fillId="9" borderId="4" xfId="0" applyFont="1" applyFill="1" applyBorder="1" applyAlignment="1" applyProtection="1">
      <alignment horizontal="left" vertical="center" wrapText="1"/>
      <protection locked="0"/>
    </xf>
    <xf numFmtId="164" fontId="15" fillId="9" borderId="4" xfId="0" applyNumberFormat="1" applyFont="1" applyFill="1" applyBorder="1" applyAlignment="1" applyProtection="1">
      <alignment horizontal="right" vertical="center" wrapText="1"/>
      <protection locked="0"/>
    </xf>
    <xf numFmtId="0" fontId="10" fillId="0" borderId="0" xfId="1" applyFill="1" applyAlignment="1">
      <alignment wrapText="1"/>
    </xf>
    <xf numFmtId="167" fontId="15" fillId="9" borderId="8" xfId="0" applyNumberFormat="1" applyFont="1" applyFill="1" applyBorder="1" applyAlignment="1" applyProtection="1">
      <alignment vertical="center" wrapText="1"/>
      <protection locked="0"/>
    </xf>
    <xf numFmtId="164" fontId="15" fillId="9" borderId="9" xfId="0" applyNumberFormat="1" applyFont="1" applyFill="1" applyBorder="1" applyAlignment="1" applyProtection="1">
      <alignment vertical="center" wrapText="1"/>
      <protection locked="0"/>
    </xf>
    <xf numFmtId="0" fontId="15" fillId="9" borderId="9" xfId="0" applyFont="1" applyFill="1" applyBorder="1" applyAlignment="1" applyProtection="1">
      <alignment vertical="center" wrapText="1"/>
      <protection locked="0"/>
    </xf>
    <xf numFmtId="0" fontId="15" fillId="9" borderId="10" xfId="0" applyFont="1" applyFill="1" applyBorder="1" applyAlignment="1" applyProtection="1">
      <alignment vertical="center" wrapText="1"/>
      <protection locked="0"/>
    </xf>
    <xf numFmtId="167" fontId="15" fillId="3" borderId="3" xfId="0" applyNumberFormat="1" applyFont="1" applyFill="1" applyBorder="1" applyAlignment="1" applyProtection="1">
      <alignment vertical="center"/>
      <protection locked="0"/>
    </xf>
    <xf numFmtId="164" fontId="15" fillId="3" borderId="4" xfId="0" applyNumberFormat="1" applyFont="1" applyFill="1" applyBorder="1" applyAlignment="1" applyProtection="1">
      <alignment vertical="center" wrapText="1"/>
      <protection locked="0"/>
    </xf>
    <xf numFmtId="0" fontId="15" fillId="3" borderId="4" xfId="0" applyFont="1" applyFill="1" applyBorder="1" applyAlignment="1" applyProtection="1">
      <alignment vertical="center" wrapText="1"/>
      <protection locked="0"/>
    </xf>
    <xf numFmtId="0" fontId="15" fillId="3" borderId="5" xfId="0" applyFont="1" applyFill="1" applyBorder="1" applyAlignment="1" applyProtection="1">
      <alignment vertical="center" wrapText="1"/>
      <protection locked="0"/>
    </xf>
    <xf numFmtId="0" fontId="20" fillId="3" borderId="0" xfId="0" applyFont="1" applyFill="1" applyAlignment="1">
      <alignment horizontal="left" vertical="center" wrapText="1"/>
    </xf>
    <xf numFmtId="0" fontId="19" fillId="3" borderId="0" xfId="0" applyFont="1" applyFill="1" applyAlignment="1">
      <alignment horizontal="left" vertical="center" readingOrder="1"/>
    </xf>
    <xf numFmtId="166" fontId="19" fillId="3" borderId="0" xfId="0" applyNumberFormat="1" applyFont="1" applyFill="1" applyAlignment="1">
      <alignment horizontal="left" vertical="center" wrapText="1"/>
    </xf>
    <xf numFmtId="1" fontId="19" fillId="3" borderId="0" xfId="0" applyNumberFormat="1" applyFont="1" applyFill="1" applyAlignment="1">
      <alignment horizontal="center" vertical="center" wrapText="1"/>
    </xf>
    <xf numFmtId="166" fontId="33" fillId="3" borderId="0" xfId="0" applyNumberFormat="1" applyFont="1" applyFill="1" applyAlignment="1">
      <alignment horizontal="center" vertical="center" wrapText="1"/>
    </xf>
    <xf numFmtId="167" fontId="15" fillId="10" borderId="3" xfId="0" applyNumberFormat="1" applyFont="1" applyFill="1" applyBorder="1" applyAlignment="1" applyProtection="1">
      <alignment vertical="center"/>
      <protection locked="0"/>
    </xf>
    <xf numFmtId="164" fontId="15" fillId="10" borderId="4" xfId="0" applyNumberFormat="1" applyFont="1" applyFill="1" applyBorder="1" applyAlignment="1" applyProtection="1">
      <alignment vertical="center" wrapText="1"/>
      <protection locked="0"/>
    </xf>
    <xf numFmtId="0" fontId="15" fillId="10" borderId="4" xfId="0" applyFont="1" applyFill="1" applyBorder="1" applyAlignment="1" applyProtection="1">
      <alignment vertical="center" wrapText="1"/>
      <protection locked="0"/>
    </xf>
    <xf numFmtId="0" fontId="15" fillId="10" borderId="5" xfId="0" applyFont="1" applyFill="1" applyBorder="1" applyAlignment="1" applyProtection="1">
      <alignment vertical="center" wrapText="1"/>
      <protection locked="0"/>
    </xf>
    <xf numFmtId="167" fontId="15" fillId="10" borderId="3" xfId="0" applyNumberFormat="1" applyFont="1" applyFill="1" applyBorder="1" applyAlignment="1" applyProtection="1">
      <alignment vertical="center" wrapText="1"/>
      <protection locked="0"/>
    </xf>
    <xf numFmtId="0" fontId="0" fillId="10" borderId="4" xfId="0" applyFill="1" applyBorder="1" applyAlignment="1" applyProtection="1">
      <alignment vertical="center" wrapText="1"/>
      <protection locked="0"/>
    </xf>
    <xf numFmtId="0" fontId="0" fillId="10" borderId="5" xfId="0" applyFill="1" applyBorder="1" applyAlignment="1" applyProtection="1">
      <alignment vertical="center" wrapText="1"/>
      <protection locked="0"/>
    </xf>
    <xf numFmtId="0" fontId="0" fillId="10" borderId="4" xfId="0" applyFill="1" applyBorder="1" applyAlignment="1" applyProtection="1">
      <alignment horizontal="left" vertical="center" wrapText="1"/>
      <protection locked="0"/>
    </xf>
    <xf numFmtId="0" fontId="15" fillId="10" borderId="4" xfId="0" applyFont="1" applyFill="1" applyBorder="1" applyAlignment="1" applyProtection="1">
      <alignment horizontal="left" vertical="center" wrapText="1"/>
      <protection locked="0"/>
    </xf>
    <xf numFmtId="164" fontId="15" fillId="10" borderId="4" xfId="0" applyNumberFormat="1" applyFont="1" applyFill="1" applyBorder="1" applyAlignment="1" applyProtection="1">
      <alignment horizontal="right" vertical="center" wrapText="1"/>
      <protection locked="0"/>
    </xf>
    <xf numFmtId="0" fontId="0" fillId="10" borderId="5" xfId="0" applyFill="1" applyBorder="1" applyAlignment="1" applyProtection="1">
      <alignment horizontal="left" vertical="center" wrapText="1"/>
      <protection locked="0"/>
    </xf>
    <xf numFmtId="0" fontId="33" fillId="3" borderId="0" xfId="0" applyFont="1" applyFill="1" applyAlignment="1">
      <alignment horizontal="center" vertical="center" wrapText="1"/>
    </xf>
    <xf numFmtId="0" fontId="36" fillId="10" borderId="7" xfId="0" applyFont="1" applyFill="1" applyBorder="1" applyAlignment="1">
      <alignment horizontal="center" vertical="center" wrapText="1"/>
    </xf>
    <xf numFmtId="0" fontId="12" fillId="11" borderId="0" xfId="1" applyFont="1" applyFill="1" applyAlignment="1" applyProtection="1">
      <alignment horizontal="justify" vertical="center"/>
    </xf>
    <xf numFmtId="0" fontId="39" fillId="0" borderId="0" xfId="0" applyFont="1" applyAlignment="1">
      <alignment wrapText="1"/>
    </xf>
    <xf numFmtId="0" fontId="32" fillId="12" borderId="0" xfId="0" applyFont="1" applyFill="1"/>
    <xf numFmtId="0" fontId="0" fillId="0" borderId="0" xfId="0" applyAlignment="1">
      <alignment horizontal="left"/>
    </xf>
    <xf numFmtId="168" fontId="0" fillId="0" borderId="0" xfId="0" applyNumberFormat="1"/>
    <xf numFmtId="14" fontId="0" fillId="0" borderId="0" xfId="0" applyNumberFormat="1" applyAlignment="1">
      <alignment horizontal="right"/>
    </xf>
    <xf numFmtId="0" fontId="0" fillId="13" borderId="0" xfId="0" applyFill="1" applyAlignment="1">
      <alignment horizontal="left"/>
    </xf>
    <xf numFmtId="0" fontId="32" fillId="13" borderId="0" xfId="0" applyFont="1" applyFill="1" applyAlignment="1">
      <alignment wrapText="1"/>
    </xf>
    <xf numFmtId="0" fontId="32" fillId="14" borderId="0" xfId="0" applyFont="1" applyFill="1"/>
    <xf numFmtId="14" fontId="0" fillId="0" borderId="0" xfId="0" applyNumberFormat="1"/>
    <xf numFmtId="169" fontId="0" fillId="0" borderId="0" xfId="0" applyNumberFormat="1"/>
    <xf numFmtId="0" fontId="0" fillId="0" borderId="0" xfId="0" pivotButton="1"/>
    <xf numFmtId="43" fontId="0" fillId="0" borderId="0" xfId="0" applyNumberFormat="1"/>
    <xf numFmtId="167" fontId="15" fillId="10" borderId="3" xfId="0" applyNumberFormat="1" applyFont="1" applyFill="1" applyBorder="1" applyAlignment="1">
      <alignment vertical="center"/>
    </xf>
    <xf numFmtId="164" fontId="15" fillId="10" borderId="4" xfId="0" applyNumberFormat="1" applyFont="1" applyFill="1" applyBorder="1" applyAlignment="1">
      <alignment vertical="center" wrapText="1"/>
    </xf>
    <xf numFmtId="0" fontId="0" fillId="10" borderId="4" xfId="0" applyFill="1" applyBorder="1" applyAlignment="1">
      <alignment vertical="center" wrapText="1"/>
    </xf>
    <xf numFmtId="0" fontId="0" fillId="10" borderId="5" xfId="0" applyFill="1" applyBorder="1" applyAlignment="1">
      <alignment vertical="center" wrapText="1"/>
    </xf>
    <xf numFmtId="169" fontId="32" fillId="14" borderId="0" xfId="0" applyNumberFormat="1" applyFont="1" applyFill="1"/>
    <xf numFmtId="170" fontId="0" fillId="0" borderId="0" xfId="0" applyNumberFormat="1" applyAlignment="1">
      <alignment horizontal="right"/>
    </xf>
    <xf numFmtId="0" fontId="39" fillId="0" borderId="0" xfId="0" applyFont="1"/>
    <xf numFmtId="0" fontId="0" fillId="15" borderId="0" xfId="0" applyFill="1"/>
    <xf numFmtId="0" fontId="0" fillId="10" borderId="0" xfId="0" applyFill="1"/>
    <xf numFmtId="0" fontId="0" fillId="13" borderId="0" xfId="0" applyFill="1"/>
    <xf numFmtId="0" fontId="0" fillId="16" borderId="0" xfId="0" applyFill="1" applyAlignment="1">
      <alignment horizontal="left"/>
    </xf>
    <xf numFmtId="0" fontId="0" fillId="16" borderId="0" xfId="0" applyFill="1"/>
    <xf numFmtId="170" fontId="0" fillId="16" borderId="0" xfId="0" applyNumberFormat="1" applyFill="1" applyAlignment="1">
      <alignment horizontal="right"/>
    </xf>
    <xf numFmtId="0" fontId="40" fillId="16" borderId="0" xfId="0" applyFont="1" applyFill="1"/>
    <xf numFmtId="0" fontId="0" fillId="10" borderId="0" xfId="0" applyFill="1" applyProtection="1">
      <protection locked="0"/>
    </xf>
    <xf numFmtId="0" fontId="0" fillId="17" borderId="0" xfId="0" applyFill="1"/>
    <xf numFmtId="14" fontId="32" fillId="13" borderId="0" xfId="0" applyNumberFormat="1" applyFont="1" applyFill="1" applyAlignment="1">
      <alignment horizontal="center" wrapText="1"/>
    </xf>
    <xf numFmtId="0" fontId="0" fillId="14" borderId="0" xfId="0" applyFill="1" applyAlignment="1">
      <alignment horizontal="left"/>
    </xf>
    <xf numFmtId="169" fontId="0" fillId="14" borderId="0" xfId="0" applyNumberFormat="1" applyFill="1"/>
    <xf numFmtId="14" fontId="0" fillId="14" borderId="0" xfId="0" applyNumberFormat="1" applyFill="1" applyAlignment="1">
      <alignment horizontal="right"/>
    </xf>
    <xf numFmtId="0" fontId="0" fillId="14" borderId="0" xfId="0" applyFill="1"/>
    <xf numFmtId="168" fontId="0" fillId="14" borderId="0" xfId="0" applyNumberFormat="1" applyFill="1"/>
    <xf numFmtId="170" fontId="0" fillId="13" borderId="0" xfId="0" applyNumberFormat="1" applyFill="1" applyAlignment="1">
      <alignment horizontal="right"/>
    </xf>
    <xf numFmtId="0" fontId="39" fillId="13" borderId="0" xfId="0" applyFont="1" applyFill="1"/>
    <xf numFmtId="0" fontId="15" fillId="13" borderId="0" xfId="0" applyFont="1" applyFill="1"/>
    <xf numFmtId="0" fontId="15" fillId="16" borderId="0" xfId="0" applyFont="1" applyFill="1"/>
    <xf numFmtId="0" fontId="15" fillId="14" borderId="0" xfId="0" applyFont="1" applyFill="1"/>
    <xf numFmtId="169" fontId="15" fillId="14" borderId="0" xfId="0" applyNumberFormat="1" applyFont="1" applyFill="1"/>
    <xf numFmtId="0" fontId="0" fillId="15" borderId="0" xfId="0" applyFill="1" applyAlignment="1">
      <alignment horizontal="left"/>
    </xf>
    <xf numFmtId="169" fontId="0" fillId="15" borderId="0" xfId="0" applyNumberFormat="1" applyFill="1"/>
    <xf numFmtId="14" fontId="0" fillId="15" borderId="0" xfId="0" applyNumberFormat="1" applyFill="1" applyAlignment="1">
      <alignment horizontal="right"/>
    </xf>
    <xf numFmtId="170" fontId="15" fillId="13" borderId="0" xfId="0" applyNumberFormat="1" applyFont="1" applyFill="1" applyAlignment="1">
      <alignment horizontal="right"/>
    </xf>
    <xf numFmtId="169" fontId="0" fillId="13" borderId="0" xfId="0" applyNumberFormat="1" applyFill="1"/>
    <xf numFmtId="168" fontId="0" fillId="13" borderId="0" xfId="0" applyNumberFormat="1" applyFill="1"/>
    <xf numFmtId="0" fontId="15" fillId="0" borderId="0" xfId="0" applyFont="1"/>
    <xf numFmtId="171" fontId="0" fillId="0" borderId="0" xfId="0" applyNumberFormat="1"/>
    <xf numFmtId="0" fontId="15" fillId="0" borderId="0" xfId="0" applyFont="1" applyAlignment="1">
      <alignment horizontal="center" vertical="center" wrapText="1" readingOrder="1"/>
    </xf>
    <xf numFmtId="0" fontId="14" fillId="10" borderId="2" xfId="0" applyFont="1" applyFill="1" applyBorder="1" applyAlignment="1" applyProtection="1">
      <alignment horizontal="left" vertical="center" wrapText="1" readingOrder="1"/>
      <protection locked="0"/>
    </xf>
    <xf numFmtId="0" fontId="13" fillId="0" borderId="6" xfId="0" applyFont="1" applyBorder="1" applyAlignment="1">
      <alignment horizontal="left" vertical="center"/>
    </xf>
    <xf numFmtId="0" fontId="37" fillId="2" borderId="0" xfId="0" applyFont="1" applyFill="1" applyAlignment="1">
      <alignment horizontal="center" vertical="center"/>
    </xf>
    <xf numFmtId="0" fontId="34" fillId="10" borderId="2" xfId="0" applyFont="1" applyFill="1" applyBorder="1" applyAlignment="1" applyProtection="1">
      <alignment horizontal="left" vertical="center" wrapText="1" readingOrder="1"/>
      <protection locked="0"/>
    </xf>
    <xf numFmtId="167" fontId="34" fillId="10" borderId="2" xfId="0" applyNumberFormat="1" applyFont="1" applyFill="1" applyBorder="1" applyAlignment="1" applyProtection="1">
      <alignment horizontal="left" vertical="center" wrapText="1" readingOrder="1"/>
      <protection locked="0"/>
    </xf>
    <xf numFmtId="167" fontId="13" fillId="0" borderId="2" xfId="0" applyNumberFormat="1" applyFont="1" applyBorder="1" applyAlignment="1">
      <alignment horizontal="left" vertical="center" wrapText="1" readingOrder="1"/>
    </xf>
    <xf numFmtId="0" fontId="33" fillId="3" borderId="0" xfId="0" applyFont="1" applyFill="1" applyAlignment="1">
      <alignment horizontal="center" vertical="center" wrapText="1"/>
    </xf>
    <xf numFmtId="0" fontId="22" fillId="2" borderId="0" xfId="0" applyFont="1" applyFill="1" applyAlignment="1">
      <alignment horizontal="center" vertical="center"/>
    </xf>
    <xf numFmtId="0" fontId="18" fillId="3" borderId="0" xfId="0" applyFont="1" applyFill="1" applyAlignment="1">
      <alignment horizontal="center" vertical="center" wrapText="1" readingOrder="1"/>
    </xf>
    <xf numFmtId="0" fontId="3" fillId="0" borderId="1" xfId="0" applyFont="1" applyBorder="1" applyAlignment="1">
      <alignment horizontal="center" vertical="center" wrapText="1" readingOrder="1"/>
    </xf>
    <xf numFmtId="0" fontId="3" fillId="0" borderId="0" xfId="0" applyFont="1" applyAlignment="1">
      <alignment horizontal="center" vertical="center" wrapText="1" readingOrder="1"/>
    </xf>
    <xf numFmtId="0" fontId="5" fillId="0" borderId="1" xfId="0" applyFont="1" applyBorder="1" applyAlignment="1">
      <alignment horizontal="center" vertical="center" wrapText="1" readingOrder="1"/>
    </xf>
    <xf numFmtId="0" fontId="5" fillId="0" borderId="0" xfId="0" applyFont="1" applyAlignment="1">
      <alignment horizontal="center" vertical="center" wrapText="1" readingOrder="1"/>
    </xf>
    <xf numFmtId="0" fontId="20" fillId="3" borderId="0" xfId="0" applyFont="1" applyFill="1" applyAlignment="1">
      <alignment horizontal="center" vertical="center" wrapText="1" readingOrder="1"/>
    </xf>
    <xf numFmtId="0" fontId="5" fillId="0" borderId="0" xfId="0" applyFont="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0" fontId="13" fillId="0" borderId="0" xfId="0" applyFont="1" applyAlignment="1">
      <alignment horizontal="center" vertical="center" wrapText="1"/>
    </xf>
    <xf numFmtId="0" fontId="8" fillId="0" borderId="0" xfId="0" applyFont="1" applyAlignment="1">
      <alignment horizontal="center" vertical="center" wrapText="1"/>
    </xf>
    <xf numFmtId="0" fontId="8" fillId="0" borderId="0" xfId="0" applyFont="1" applyAlignment="1">
      <alignment horizontal="center" vertical="center"/>
    </xf>
  </cellXfs>
  <cellStyles count="3">
    <cellStyle name="Currency" xfId="2" builtinId="4"/>
    <cellStyle name="Hyperlink" xfId="1" builtinId="8"/>
    <cellStyle name="Normal" xfId="0" builtinId="0"/>
  </cellStyles>
  <dxfs count="4">
    <dxf>
      <font>
        <color theme="1" tint="0.499984740745262"/>
      </font>
      <fill>
        <patternFill>
          <bgColor rgb="FFCCFFCC"/>
        </patternFill>
      </fill>
    </dxf>
    <dxf>
      <font>
        <color theme="1" tint="0.499984740745262"/>
      </font>
      <fill>
        <patternFill>
          <bgColor rgb="FFCCFFCC"/>
        </patternFill>
      </fill>
    </dxf>
    <dxf>
      <numFmt numFmtId="35" formatCode="_-* #,##0.00_-;\-* #,##0.00_-;_-* &quot;-&quot;??_-;_-@_-"/>
    </dxf>
    <dxf>
      <numFmt numFmtId="169" formatCode="#,##0.00;[Red]\(#,##0.0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CCFF66"/>
      <color rgb="FF00FF00"/>
      <color rgb="FFFF9900"/>
      <color rgb="FF99FF99"/>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34</xdr:row>
      <xdr:rowOff>0</xdr:rowOff>
    </xdr:from>
    <xdr:to>
      <xdr:col>15</xdr:col>
      <xdr:colOff>378843</xdr:colOff>
      <xdr:row>58</xdr:row>
      <xdr:rowOff>66181</xdr:rowOff>
    </xdr:to>
    <xdr:pic>
      <xdr:nvPicPr>
        <xdr:cNvPr id="2" name="Picture 1">
          <a:extLst>
            <a:ext uri="{FF2B5EF4-FFF2-40B4-BE49-F238E27FC236}">
              <a16:creationId xmlns:a16="http://schemas.microsoft.com/office/drawing/2014/main" id="{2DF1C416-61D0-24F9-09DF-287658DA20F1}"/>
            </a:ext>
          </a:extLst>
        </xdr:cNvPr>
        <xdr:cNvPicPr>
          <a:picLocks noChangeAspect="1"/>
        </xdr:cNvPicPr>
      </xdr:nvPicPr>
      <xdr:blipFill>
        <a:blip xmlns:r="http://schemas.openxmlformats.org/officeDocument/2006/relationships" r:embed="rId1"/>
        <a:stretch>
          <a:fillRect/>
        </a:stretch>
      </xdr:blipFill>
      <xdr:spPr>
        <a:xfrm>
          <a:off x="1152525" y="3419475"/>
          <a:ext cx="17257143" cy="3952381"/>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hesh Masters" refreshedDate="45352.700401041664" createdVersion="8" refreshedVersion="8" minRefreshableVersion="3" recordCount="223" xr:uid="{ADEF94C9-D81B-4DD1-BFF1-9215286C72EA}">
  <cacheSource type="worksheet">
    <worksheetSource ref="A1:AI2" sheet="PN expenses"/>
  </cacheSource>
  <cacheFields count="33">
    <cacheField name="Company Code" numFmtId="0">
      <sharedItems containsBlank="1"/>
    </cacheField>
    <cacheField name="Fiscal Year" numFmtId="0">
      <sharedItems containsBlank="1"/>
    </cacheField>
    <cacheField name="Fiscal Period" numFmtId="0">
      <sharedItems containsBlank="1"/>
    </cacheField>
    <cacheField name="Profit Center" numFmtId="0">
      <sharedItems containsBlank="1"/>
    </cacheField>
    <cacheField name="Cost Center" numFmtId="0">
      <sharedItems containsBlank="1"/>
    </cacheField>
    <cacheField name="Cost Center Name" numFmtId="0">
      <sharedItems containsBlank="1"/>
    </cacheField>
    <cacheField name="G/L Account" numFmtId="0">
      <sharedItems containsBlank="1"/>
    </cacheField>
    <cacheField name="G/L Account Name" numFmtId="0">
      <sharedItems containsBlank="1"/>
    </cacheField>
    <cacheField name="Amount in CC Crcy" numFmtId="0">
      <sharedItems containsString="0" containsBlank="1" containsNumber="1" minValue="-17997.07" maxValue="1379.45"/>
    </cacheField>
    <cacheField name="Assignment Reference" numFmtId="0">
      <sharedItems containsBlank="1"/>
    </cacheField>
    <cacheField name="Journal Entry" numFmtId="0">
      <sharedItems containsBlank="1"/>
    </cacheField>
    <cacheField name="Journal Entry Type" numFmtId="0">
      <sharedItems containsBlank="1"/>
    </cacheField>
    <cacheField name="Posting Date" numFmtId="0">
      <sharedItems containsNonDate="0" containsDate="1" containsString="0" containsBlank="1" minDate="2023-07-01T00:00:00" maxDate="2024-02-29T00:00:00"/>
    </cacheField>
    <cacheField name="Posting Key" numFmtId="0">
      <sharedItems containsBlank="1"/>
    </cacheField>
    <cacheField name="Supplier" numFmtId="0">
      <sharedItems containsBlank="1"/>
    </cacheField>
    <cacheField name="Name of Supplier" numFmtId="0">
      <sharedItems containsBlank="1"/>
    </cacheField>
    <cacheField name="Tax Code" numFmtId="0">
      <sharedItems containsBlank="1"/>
    </cacheField>
    <cacheField name="Clearing Entry" numFmtId="0">
      <sharedItems containsNonDate="0" containsString="0" containsBlank="1"/>
    </cacheField>
    <cacheField name="Segment" numFmtId="0">
      <sharedItems containsNonDate="0" containsString="0" containsBlank="1"/>
    </cacheField>
    <cacheField name="Jrnl.Entry Item Text" numFmtId="0">
      <sharedItems containsBlank="1"/>
    </cacheField>
    <cacheField name="Number of Items" numFmtId="0">
      <sharedItems containsBlank="1"/>
    </cacheField>
    <cacheField name="Fund" numFmtId="0">
      <sharedItems containsBlank="1"/>
    </cacheField>
    <cacheField name="Funded Program" numFmtId="0">
      <sharedItems containsNonDate="0" containsString="0" containsBlank="1"/>
    </cacheField>
    <cacheField name="G/L Account Type" numFmtId="0">
      <sharedItems containsBlank="1"/>
    </cacheField>
    <cacheField name="Invoice Reference" numFmtId="0">
      <sharedItems containsNonDate="0" containsString="0" containsBlank="1"/>
    </cacheField>
    <cacheField name="Transaction Key" numFmtId="0">
      <sharedItems containsBlank="1"/>
    </cacheField>
    <cacheField name="WBS Element" numFmtId="0">
      <sharedItems containsNonDate="0" containsString="0" containsBlank="1"/>
    </cacheField>
    <cacheField name="WBS Element Name" numFmtId="0">
      <sharedItems containsNonDate="0" containsString="0" containsBlank="1"/>
    </cacheField>
    <cacheField name="Dr/Cr indicator  CO" numFmtId="0">
      <sharedItems containsBlank="1"/>
    </cacheField>
    <cacheField name="PURPOSE / Reason for Travel (eg conference attendance)" numFmtId="0">
      <sharedItems containsBlank="1" count="20">
        <s v="cancelled itinerary"/>
        <s v="Te Hiku visit - Te Aupouri, Ngai Takoto, Te Rarawa, Ngati Kuri"/>
        <s v="Kakapo Translocation with Minister"/>
        <s v="Conservation Board Chairs Conference"/>
        <s v="Save the Kiwi Board meeting"/>
        <s v="EDS Conference (panel member) / AirNZ meeting"/>
        <s v="Palm Executive Learning Programme (Nov 2023)"/>
        <s v="Hauraki Gulf Announcement (supporting MOC and PM)"/>
        <s v="tsfr to 1011905 "/>
        <s v="Presentation of the Loder Cup w Minister Prime"/>
        <s v="Lincoln University - Park Mgt degrees"/>
        <s v="tsfr to 1011905"/>
        <s v="Game Animal Council - for Minister"/>
        <s v="Palm Executive Learning Programme (May 2023)"/>
        <s v="Waitangi 5 - 6 February 2024"/>
        <s v="Chatham Islands visit 14 - 20 May 2024"/>
        <s v="Chatham Islands visit 14 - 20 May 2025"/>
        <s v="Fiordland Wapiti Area visit / staff visit"/>
        <s v="Taranaki iwi visit with Minister"/>
        <m/>
      </sharedItems>
    </cacheField>
    <cacheField name="Type (eg airfares / Accomodation / Taxi / Meals)" numFmtId="0">
      <sharedItems containsBlank="1" count="8">
        <m/>
        <s v="airfares"/>
        <s v=" "/>
        <s v="accommodation"/>
        <s v="airfares "/>
        <s v="meal / hospitality"/>
        <s v="meal"/>
        <s v="taxi"/>
      </sharedItems>
    </cacheField>
    <cacheField name="Location" numFmtId="0">
      <sharedItems containsBlank="1"/>
    </cacheField>
    <cacheField name="Date" numFmtId="14">
      <sharedItems containsDate="1" containsBlank="1" containsMixedTypes="1" minDate="2022-06-02T00:00:00" maxDate="2024-05-15T00:00:00" count="33">
        <d v="2022-06-12T00:00:00"/>
        <s v="16/12/22"/>
        <s v="28/11/22"/>
        <s v="30/03/23"/>
        <d v="2022-06-02T00:00:00"/>
        <d v="2023-05-04T00:00:00"/>
        <d v="2023-09-03T00:00:00"/>
        <d v="2023-12-05T00:00:00"/>
        <s v="15/05/23"/>
        <s v="21/04/23"/>
        <s v="28/06/23"/>
        <d v="2023-06-02T00:00:00"/>
        <d v="2023-11-07T00:00:00"/>
        <s v="19/07/23"/>
        <s v="cancelled"/>
        <d v="2023-09-07T00:00:00"/>
        <s v="31/08/23"/>
        <s v="19/09/23"/>
        <s v="15/11/23"/>
        <d v="2023-08-08T00:00:00"/>
        <m/>
        <d v="2023-08-09T00:00:00"/>
        <d v="2023-04-10T00:00:00"/>
        <d v="2023-02-11T00:00:00"/>
        <d v="2023-09-11T00:00:00"/>
        <s v="17/05/23"/>
        <d v="2023-05-17T00:00:00"/>
        <s v="16/11/23"/>
        <d v="2024-02-04T00:00:00"/>
        <d v="2024-05-14T00:00:00"/>
        <d v="2023-08-17T00:00:00"/>
        <d v="2024-02-09T00:00:00"/>
        <d v="2024-01-25T00:00:0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hesh Masters" refreshedDate="45854.680495949076" createdVersion="8" refreshedVersion="8" minRefreshableVersion="3" recordCount="580" xr:uid="{97E288B1-E48D-4E04-ADFC-8FCB1E4129A2}">
  <cacheSource type="worksheet">
    <worksheetSource ref="A1:AM1000" sheet="PN expenses"/>
  </cacheSource>
  <cacheFields count="39">
    <cacheField name="Company Code" numFmtId="0">
      <sharedItems containsBlank="1"/>
    </cacheField>
    <cacheField name="Fiscal Year" numFmtId="0">
      <sharedItems containsBlank="1"/>
    </cacheField>
    <cacheField name="Fiscal Period" numFmtId="0">
      <sharedItems containsBlank="1"/>
    </cacheField>
    <cacheField name="Profit Center" numFmtId="0">
      <sharedItems containsBlank="1"/>
    </cacheField>
    <cacheField name="Cost Center" numFmtId="0">
      <sharedItems containsBlank="1"/>
    </cacheField>
    <cacheField name="Cost Center Name" numFmtId="0">
      <sharedItems containsBlank="1"/>
    </cacheField>
    <cacheField name="G/L Account" numFmtId="0">
      <sharedItems containsBlank="1"/>
    </cacheField>
    <cacheField name="G/L Account Name" numFmtId="0">
      <sharedItems containsBlank="1"/>
    </cacheField>
    <cacheField name="Amount in CC Crcy" numFmtId="0">
      <sharedItems containsString="0" containsBlank="1" containsNumber="1" minValue="-1129.0899999999999" maxValue="1228.0899999999999"/>
    </cacheField>
    <cacheField name="Assignment Reference" numFmtId="0">
      <sharedItems containsBlank="1"/>
    </cacheField>
    <cacheField name="Journal Entry" numFmtId="0">
      <sharedItems containsBlank="1"/>
    </cacheField>
    <cacheField name="Journal Entry Type" numFmtId="0">
      <sharedItems containsBlank="1"/>
    </cacheField>
    <cacheField name="Posting Date" numFmtId="0">
      <sharedItems containsDate="1" containsString="0" containsBlank="1" containsMixedTypes="1" minDate="2024-07-23T00:00:00" maxDate="2025-07-01T00:00:00"/>
    </cacheField>
    <cacheField name="Posting Key" numFmtId="0">
      <sharedItems containsBlank="1"/>
    </cacheField>
    <cacheField name="Supplier" numFmtId="0">
      <sharedItems containsBlank="1"/>
    </cacheField>
    <cacheField name="Name of Supplier" numFmtId="0">
      <sharedItems containsBlank="1"/>
    </cacheField>
    <cacheField name="Tax Code" numFmtId="0">
      <sharedItems containsBlank="1"/>
    </cacheField>
    <cacheField name="Clearing Entry" numFmtId="0">
      <sharedItems containsNonDate="0" containsString="0" containsBlank="1"/>
    </cacheField>
    <cacheField name="Segment" numFmtId="0">
      <sharedItems containsNonDate="0" containsString="0" containsBlank="1"/>
    </cacheField>
    <cacheField name="Jrnl.Entry Item Text" numFmtId="0">
      <sharedItems containsBlank="1"/>
    </cacheField>
    <cacheField name="Number of Items" numFmtId="0">
      <sharedItems containsBlank="1"/>
    </cacheField>
    <cacheField name="Fund" numFmtId="0">
      <sharedItems containsBlank="1"/>
    </cacheField>
    <cacheField name="Funded Program" numFmtId="0">
      <sharedItems containsBlank="1"/>
    </cacheField>
    <cacheField name="G/L Account Type" numFmtId="0">
      <sharedItems containsBlank="1"/>
    </cacheField>
    <cacheField name="Invoice Reference" numFmtId="0">
      <sharedItems containsBlank="1"/>
    </cacheField>
    <cacheField name="Transaction Key" numFmtId="0">
      <sharedItems containsBlank="1"/>
    </cacheField>
    <cacheField name="WBS Element" numFmtId="0">
      <sharedItems containsBlank="1"/>
    </cacheField>
    <cacheField name="WBS Element Name" numFmtId="0">
      <sharedItems containsBlank="1"/>
    </cacheField>
    <cacheField name="Dr/Cr indicator  CO" numFmtId="0">
      <sharedItems containsBlank="1"/>
    </cacheField>
    <cacheField name="Purchasing Doc. Item" numFmtId="0">
      <sharedItems containsBlank="1" containsMixedTypes="1" containsNumber="1" containsInteger="1" minValue="0" maxValue="20"/>
    </cacheField>
    <cacheField name="Purchasing Document" numFmtId="0">
      <sharedItems containsBlank="1"/>
    </cacheField>
    <cacheField name="PURPOSE / Reason for Travel (eg conference attendance)" numFmtId="0">
      <sharedItems containsBlank="1" count="61">
        <s v="Iwi relationship hui - cancelled "/>
        <s v="Aotearoa Circle Board meeting &amp; regional engagements "/>
        <s v="Auckland Regional visit - cancelled "/>
        <s v="Iwi event with the Prime Minister and Minister of Conservation "/>
        <s v="Iwi engagements with Ministers - cancelled "/>
        <s v="Rotorua regional visit - cancelled "/>
        <s v="Christchurch regional visit"/>
        <s v="Jenero Enterprises Professional Development"/>
        <s v="Key stakeholder engagment &amp; regional office visit "/>
        <s v="Taupo regional visit "/>
        <s v="Iwi engagement "/>
        <s v="Taupo visit DOC staff forum - cancelled "/>
        <s v="Gisborne regional visit - cancelled "/>
        <s v="Meeting with Fulton Hogan senior team - cancelled"/>
        <s v="Minister for Conservation &amp; Ngāi Tahu meeting "/>
        <s v="Hump Ridge Great Walk opening with Minister for Conservation"/>
        <s v="Attend Loder Cup event on behalf of the Minister for Conservation "/>
        <s v="Tourism Summit event (panelist)"/>
        <s v="Meeting with Iwi &amp; key stakeholders on Conservation Act reform - Hamilton"/>
        <s v="Meeting with Iwi &amp; key stakeholders on Conservation Act reform - cancelled"/>
        <s v="Meeting with Iwi &amp; key stakeholders on Conservation Act reform - CHCH"/>
        <m/>
        <s v="Visiting DOC operations in Chatham Islands - cancelled"/>
        <s v="Takahe release event in Rees Valley"/>
        <s v="Attending Waitangi Day celebration event with TRONT"/>
        <s v="University of Waikato - 2025 NZ Economics Forum - panel discussion"/>
        <s v="Meeting with staff in Hamilton office while in Hamilton for the University of Waikato - 2025 Economics Forum"/>
        <s v="Attend South Island Operations Manager Hui "/>
        <s v="Attending Island Ocean Connection Challenge launch event for Minister for Conservation "/>
        <s v="Travel to Chatham Islands to meet with stakeholders, local Iwi and staff"/>
        <s v="Attend North Island Regional Managers Hui - cancelled"/>
        <s v="Meeting with the Minister for Conservation"/>
        <s v="Key stakeholder meeting between TRONT and DOC "/>
        <s v="Speaking at Otago Tourism Policy School 2025 event "/>
        <s v="Attend Cave Creek Memorial 30th annivesary "/>
        <s v="Meeting with key stakeholder Waikato-Tainui in Hamilton - cancelled"/>
        <s v="Meeting with key Iwi stakeholder in Tāneatua - cancelled"/>
        <s v="Attending Aotearoa Circle event at the Beehive"/>
        <s v="New Plymouth Visit - key meeting with Te Tōpuni Kōkōrangi - cancelled"/>
        <s v="Envionrmental Defence Society speaking event &amp; meeting with stakeholders"/>
        <s v="Strategic partnership signing with Auckland Zoo "/>
        <s v="University of Waikato - 2025 NZ Economics Forum"/>
        <s v="University of Waikato - 2025 NZ Economics Forum "/>
        <s v="Meetings with NEXT Foundation, Deloitte and Auckland staff"/>
        <s v="Tohu Whenua Canterbury regional launch"/>
        <s v="Iwi engagements with Ministers " u="1"/>
        <s v="Meeting with Fulton Hogan senior team" u="1"/>
        <s v="Visiting DOC operations in Chatham Islands " u="1"/>
        <s v="Attend North Island Regional Managers Hui " u="1"/>
        <s v="Meeting with key stakeholder Waikato-Tainui in Hamilton" u="1"/>
        <s v="New Plymouth Visit - key meeting with Te Tōpuni Kōkōrangi " u="1"/>
        <s v="Meeting with key Iwi stakeholder in Tāneatua" u="1"/>
        <s v="Aotearoa Cricle Board meeting " u="1"/>
        <s v="Iwi engagments with Ministers - cancelled " u="1"/>
        <s v="Aotearoa Circle Board meeting" u="1"/>
        <s v="Iwi engagments with Ministers " u="1"/>
        <s v="Flight cancelled  " u="1"/>
        <s v="Meeting with Iwi &amp; key stakeholders on Conservation Act reform" u="1"/>
        <s v="Taxi from Qtown airport to accommodation " u="1"/>
        <s v="Lunch with regional skateholders while in Queenstown for speaking event" u="1"/>
        <s v="Speaking at 2025 Otago Tourism Policy School" u="1"/>
      </sharedItems>
    </cacheField>
    <cacheField name="Type (eg airfares / Accomodation / Taxi / Meals)" numFmtId="0">
      <sharedItems containsBlank="1" count="44">
        <s v="Airfare - cancelled "/>
        <s v="Wellington airport parking  - cancelled "/>
        <s v="Travel agent fee"/>
        <s v="Orbit admin fee "/>
        <s v="Airfare"/>
        <s v="Wellington airport parking - cancelled"/>
        <s v="Airfare change  - cancelled "/>
        <s v="Wellington airport parking "/>
        <s v="Parking Wellington airport "/>
        <s v="Car park Wellington Airport - cancelled "/>
        <s v="Accommodation"/>
        <s v="Professional Development"/>
        <s v="Wellington airport parking"/>
        <s v="Airfare change "/>
        <s v="Wellington airport parking  "/>
        <s v="Flight change refund "/>
        <s v="Accommodation "/>
        <s v="Airfare -  cancelled "/>
        <s v="Orbit admin fee"/>
        <s v="Meal while travelling "/>
        <s v="Airfare changes"/>
        <s v="Airfare changes "/>
        <s v="Small meal while travelling "/>
        <s v="Car hire "/>
        <m/>
        <s v="Taxi"/>
        <s v="Airfare - cancellation"/>
        <s v="Meal"/>
        <s v="Parking"/>
        <s v="Aifare"/>
        <s v="Airfare change fee"/>
        <s v="Accommodaion"/>
        <s v="Travel expenses"/>
        <s v="Orbit Fee"/>
        <s v="Orbit Fee "/>
        <s v="Car hire"/>
        <s v="Meal at accommodation"/>
        <s v="Airfare "/>
        <s v="Care hire expenses"/>
        <s v="Airfare and accommodation"/>
        <s v="Airfares"/>
        <s v="Parking at Wellington airport"/>
        <s v="Airport parking "/>
        <s v="Coaching " u="1"/>
      </sharedItems>
    </cacheField>
    <cacheField name="Location" numFmtId="0">
      <sharedItems containsBlank="1" count="21">
        <s v="Christchurch"/>
        <s v="Auckland "/>
        <s v="Tauranga"/>
        <s v="Rotorua/Taupo"/>
        <s v="Rotorua"/>
        <s v="Wellington"/>
        <s v="Nelson"/>
        <s v="Taupo"/>
        <s v="Gisborne "/>
        <m/>
        <s v="Invercargill"/>
        <s v="Dunedin"/>
        <s v="Hamilton"/>
        <s v="Chathams"/>
        <s v="Glenorchy"/>
        <s v="Queenstown"/>
        <s v="Bluff"/>
        <s v="Hokitika"/>
        <s v="New Plymouth"/>
        <s v="Welington"/>
        <s v="Wel" u="1"/>
      </sharedItems>
    </cacheField>
    <cacheField name="Date" numFmtId="0">
      <sharedItems containsDate="1" containsBlank="1" containsMixedTypes="1" minDate="2024-09-05T00:00:00" maxDate="2025-10-05T00:00:00" count="82">
        <s v="2024/07/16"/>
        <s v="2024/08/08"/>
        <s v="2024/07/18"/>
        <s v="2024/07/26"/>
        <s v="2024/06/13"/>
        <s v="2024/09/20"/>
        <s v="2024/07/20"/>
        <s v="2024/06/25"/>
        <m/>
        <s v="2024/08/15"/>
        <s v="2024/09/05"/>
        <s v="2024/09/26"/>
        <s v="2024/08/20"/>
        <s v="2024/08/22"/>
        <s v="2024/08/29"/>
        <s v="2024/07/19"/>
        <s v="2024/10/02"/>
        <s v="2024/10/24"/>
        <s v="2024/12/12"/>
        <s v="2024/11/06"/>
        <s v="2024/11/25"/>
        <s v="2024/12/05"/>
        <s v="2024/12/11"/>
        <d v="2024-11-06T00:00:00"/>
        <s v="2025/03/07"/>
        <d v="2024-11-25T00:00:00"/>
        <d v="2024-12-11T00:00:00"/>
        <d v="2025-02-11T00:00:00"/>
        <d v="2025-02-05T00:00:00"/>
        <d v="2025-02-10T00:00:00"/>
        <d v="2025-02-14T00:00:00"/>
        <d v="2025-02-13T00:00:00"/>
        <d v="2025-07-15T00:00:00"/>
        <d v="2025-02-20T00:00:00"/>
        <d v="2025-03-07T00:00:00"/>
        <d v="2025-07-22T00:00:00"/>
        <d v="2025-03-10T00:00:00"/>
        <d v="2024-09-05T00:00:00"/>
        <d v="2025-03-03T00:00:00"/>
        <d v="2025-03-24T00:00:00"/>
        <d v="2025-04-03T00:00:00"/>
        <d v="2025-05-28T00:00:00"/>
        <d v="2025-04-28T00:00:00"/>
        <d v="2025-03-28T00:00:00"/>
        <d v="2024-10-24T00:00:00"/>
        <d v="2025-03-13T00:00:00"/>
        <d v="2025-04-08T00:00:00"/>
        <d v="2025-05-02T00:00:00"/>
        <d v="2025-03-25T00:00:00"/>
        <d v="2025-05-09T00:00:00"/>
        <d v="2025-05-15T00:00:00"/>
        <d v="2025-05-14T00:00:00"/>
        <d v="2025-05-05T00:00:00"/>
        <d v="2025-04-29T00:00:00"/>
        <d v="2025-05-01T00:00:00"/>
        <d v="2025-05-23T00:00:00"/>
        <d v="2024-10-04T00:00:00"/>
        <d v="2025-10-04T00:00:00"/>
        <d v="2025-06-19T00:00:00"/>
        <d v="2025-06-26T00:00:00"/>
        <d v="2025-06-10T00:00:00"/>
        <d v="2025-07-18T00:00:00"/>
        <s v=""/>
        <d v="2025-06-11T00:00:00" u="1"/>
        <d v="2025-05-08T00:00:00" u="1"/>
        <d v="2025-03-05T00:00:00" u="1"/>
        <d v="2025-05-06T00:00:00" u="1"/>
        <d v="2025-05-12T00:00:00" u="1"/>
        <d v="2025-04-25T00:00:00" u="1"/>
        <d v="2025-05-10T00:00:00" u="1"/>
        <s v="2025/02/05" u="1"/>
        <s v="2025/07/15" u="1"/>
        <s v="2025/02/20" u="1"/>
        <s v="2025/07/22" u="1"/>
        <s v="2025/02/10" u="1"/>
        <d v="2025-09-05T00:00:00" u="1"/>
        <s v="2025/03/24" u="1"/>
        <s v="2025/04/03" u="1"/>
        <s v="2025/04/25" u="1"/>
        <s v="2025/04/28" u="1"/>
        <s v="2025/03/28" u="1"/>
        <s v="2025/03/13" u="1"/>
      </sharedItems>
    </cacheField>
    <cacheField name="Comments" numFmtId="0">
      <sharedItems containsBlank="1"/>
    </cacheField>
    <cacheField name="Cancelled" numFmtId="0">
      <sharedItems containsBlank="1" count="3">
        <s v="Cancelled"/>
        <m/>
        <s v="Cancelled "/>
      </sharedItems>
    </cacheField>
    <cacheField name="National / International / expense type" numFmtId="0">
      <sharedItems containsBlank="1" count="5">
        <s v="National "/>
        <s v="Other"/>
        <m/>
        <s v="National" u="1"/>
        <s v="Other " u="1"/>
      </sharedItems>
    </cacheField>
    <cacheField name="Loaded" numFmtId="0">
      <sharedItems containsBlank="1" count="12">
        <s v="Y - CANCELLED"/>
        <s v="y"/>
        <s v="x - balanced"/>
        <s v="X - not classed as Penny's expense"/>
        <s v="Y - 25/26"/>
        <m/>
        <s v="X - travel cancelled" u="1"/>
        <s v="Y Check if required" u="1"/>
        <s v="x" u="1"/>
        <s v="x - check " u="1"/>
        <s v="? - loaded in report" u="1"/>
        <s v="?"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3">
  <r>
    <s v="DEPT"/>
    <s v="2024"/>
    <s v="001"/>
    <s v="100000"/>
    <s v="1011915 (DG Expenses)"/>
    <s v="DG Expenses"/>
    <s v="62101"/>
    <s v="Trvl- Domestic Flght"/>
    <n v="309.69"/>
    <s v="MM072"/>
    <s v="100002084"/>
    <s v="AD"/>
    <d v="2023-07-01T00:00:00"/>
    <s v="40"/>
    <m/>
    <m/>
    <s v="P0"/>
    <m/>
    <m/>
    <s v="CNLD_11337154 Penelope Nelson 221206 WLG Air"/>
    <s v="1"/>
    <s v="FM001001"/>
    <m/>
    <s v="P"/>
    <m/>
    <m/>
    <m/>
    <m/>
    <s v="D"/>
    <x v="0"/>
    <x v="0"/>
    <m/>
    <x v="0"/>
  </r>
  <r>
    <s v="DEPT"/>
    <s v="2024"/>
    <s v="001"/>
    <s v="100000"/>
    <s v="1011915 (DG Expenses)"/>
    <s v="DG Expenses"/>
    <s v="62101"/>
    <s v="Trvl- Domestic Flght"/>
    <n v="375.63"/>
    <s v="MM072"/>
    <s v="100002084"/>
    <s v="AD"/>
    <d v="2023-07-01T00:00:00"/>
    <s v="40"/>
    <m/>
    <m/>
    <s v="P0"/>
    <m/>
    <m/>
    <s v="CNLD_11364581 Penelope Nelson 221216 WLG Air"/>
    <s v="1"/>
    <s v="FM001001"/>
    <m/>
    <s v="P"/>
    <m/>
    <m/>
    <m/>
    <m/>
    <s v="D"/>
    <x v="0"/>
    <x v="0"/>
    <m/>
    <x v="1"/>
  </r>
  <r>
    <s v="DEPT"/>
    <s v="2024"/>
    <s v="001"/>
    <s v="100000"/>
    <s v="1011915 (DG Expenses)"/>
    <s v="DG Expenses"/>
    <s v="62101"/>
    <s v="Trvl- Domestic Flght"/>
    <n v="367.29"/>
    <s v="MM072"/>
    <s v="100002084"/>
    <s v="AD"/>
    <d v="2023-07-01T00:00:00"/>
    <s v="40"/>
    <m/>
    <m/>
    <s v="P0"/>
    <m/>
    <m/>
    <s v="CNLD_11348138 Penelope Nelson 221128 WLG Air"/>
    <s v="1"/>
    <s v="FM001001"/>
    <m/>
    <s v="P"/>
    <m/>
    <m/>
    <m/>
    <m/>
    <s v="D"/>
    <x v="0"/>
    <x v="0"/>
    <m/>
    <x v="2"/>
  </r>
  <r>
    <s v="DEPT"/>
    <s v="2024"/>
    <s v="001"/>
    <s v="100000"/>
    <s v="1011915 (DG Expenses)"/>
    <s v="DG Expenses"/>
    <s v="62101"/>
    <s v="Trvl- Domestic Flght"/>
    <n v="354.76"/>
    <s v="MM072"/>
    <s v="100002084"/>
    <s v="AD"/>
    <d v="2023-07-01T00:00:00"/>
    <s v="40"/>
    <m/>
    <m/>
    <s v="P0"/>
    <m/>
    <m/>
    <s v="CNLD_11387710 Penelope Nelson 230330 WLG Air"/>
    <s v="1"/>
    <s v="FM001001"/>
    <m/>
    <s v="P"/>
    <m/>
    <m/>
    <m/>
    <m/>
    <s v="D"/>
    <x v="0"/>
    <x v="0"/>
    <m/>
    <x v="3"/>
  </r>
  <r>
    <s v="DEPT"/>
    <s v="2024"/>
    <s v="001"/>
    <s v="100000"/>
    <s v="1011915 (DG Expenses)"/>
    <s v="DG Expenses"/>
    <s v="62101"/>
    <s v="Trvl- Domestic Flght"/>
    <n v="32.57"/>
    <s v="MM072"/>
    <s v="100002084"/>
    <s v="AD"/>
    <d v="2023-07-01T00:00:00"/>
    <s v="40"/>
    <m/>
    <m/>
    <s v="P0"/>
    <m/>
    <m/>
    <s v="CNLD_11337154 Penelope Nelson 221206 WLG Air"/>
    <s v="1"/>
    <s v="FM001001"/>
    <m/>
    <s v="P"/>
    <m/>
    <m/>
    <m/>
    <m/>
    <s v="D"/>
    <x v="0"/>
    <x v="0"/>
    <m/>
    <x v="4"/>
  </r>
  <r>
    <s v="DEPT"/>
    <s v="2024"/>
    <s v="001"/>
    <s v="100000"/>
    <s v="1011915 (DG Expenses)"/>
    <s v="DG Expenses"/>
    <s v="62101"/>
    <s v="Trvl- Domestic Flght"/>
    <n v="374.78"/>
    <s v="MM072"/>
    <s v="100002084"/>
    <s v="AD"/>
    <d v="2023-07-01T00:00:00"/>
    <s v="40"/>
    <m/>
    <m/>
    <s v="P0"/>
    <m/>
    <m/>
    <s v="CNLD_11408173 Penelope Nelson 230405 WLG Air"/>
    <s v="1"/>
    <s v="FM001001"/>
    <m/>
    <s v="P"/>
    <m/>
    <m/>
    <m/>
    <m/>
    <s v="D"/>
    <x v="0"/>
    <x v="0"/>
    <m/>
    <x v="5"/>
  </r>
  <r>
    <s v="DEPT"/>
    <s v="2024"/>
    <s v="001"/>
    <s v="100000"/>
    <s v="1011915 (DG Expenses)"/>
    <s v="DG Expenses"/>
    <s v="62101"/>
    <s v="Trvl- Domestic Flght"/>
    <n v="458.26"/>
    <s v="MM072"/>
    <s v="100002084"/>
    <s v="AD"/>
    <d v="2023-07-01T00:00:00"/>
    <s v="40"/>
    <m/>
    <m/>
    <s v="P0"/>
    <m/>
    <m/>
    <s v="CNLD_11408329 Penelope Nelson 230309 WLG Air"/>
    <s v="1"/>
    <s v="FM001001"/>
    <m/>
    <s v="P"/>
    <m/>
    <m/>
    <m/>
    <m/>
    <s v="D"/>
    <x v="0"/>
    <x v="0"/>
    <m/>
    <x v="6"/>
  </r>
  <r>
    <s v="DEPT"/>
    <s v="2024"/>
    <s v="001"/>
    <s v="100000"/>
    <s v="1011915 (DG Expenses)"/>
    <s v="DG Expenses"/>
    <s v="62101"/>
    <s v="Trvl- Domestic Flght"/>
    <n v="545.92999999999995"/>
    <s v="MM072"/>
    <s v="100002084"/>
    <s v="AD"/>
    <d v="2023-07-01T00:00:00"/>
    <s v="40"/>
    <m/>
    <m/>
    <s v="P0"/>
    <m/>
    <m/>
    <s v="CNLD_11424914 Penelope Nelson 230512 WLG Air"/>
    <s v="1"/>
    <s v="FM001001"/>
    <m/>
    <s v="P"/>
    <m/>
    <m/>
    <m/>
    <m/>
    <s v="D"/>
    <x v="0"/>
    <x v="0"/>
    <m/>
    <x v="7"/>
  </r>
  <r>
    <s v="DEPT"/>
    <s v="2024"/>
    <s v="001"/>
    <s v="100000"/>
    <s v="1011915 (DG Expenses)"/>
    <s v="DG Expenses"/>
    <s v="62101"/>
    <s v="Trvl- Domestic Flght"/>
    <n v="481.61"/>
    <s v="MM072"/>
    <s v="100002084"/>
    <s v="AD"/>
    <d v="2023-07-01T00:00:00"/>
    <s v="40"/>
    <m/>
    <m/>
    <s v="P0"/>
    <m/>
    <m/>
    <s v="CNLD_11430463 Penelope Nelson 230515 WLG Air"/>
    <s v="1"/>
    <s v="FM001001"/>
    <m/>
    <s v="P"/>
    <m/>
    <m/>
    <m/>
    <m/>
    <s v="D"/>
    <x v="0"/>
    <x v="0"/>
    <m/>
    <x v="8"/>
  </r>
  <r>
    <s v="DEPT"/>
    <s v="2024"/>
    <s v="001"/>
    <s v="100000"/>
    <s v="1011915 (DG Expenses)"/>
    <s v="DG Expenses"/>
    <s v="62101"/>
    <s v="Trvl- Domestic Flght"/>
    <n v="638.49"/>
    <s v="MM072"/>
    <s v="100002084"/>
    <s v="AD"/>
    <d v="2023-07-01T00:00:00"/>
    <s v="40"/>
    <m/>
    <m/>
    <s v="P0"/>
    <m/>
    <m/>
    <s v="CNLD_11448146 Penelope Nelson 2023/04/21  Air"/>
    <s v="1"/>
    <s v="FM001001"/>
    <m/>
    <s v="P"/>
    <m/>
    <m/>
    <m/>
    <m/>
    <s v="D"/>
    <x v="0"/>
    <x v="0"/>
    <m/>
    <x v="9"/>
  </r>
  <r>
    <s v="DEPT"/>
    <s v="2024"/>
    <s v="001"/>
    <s v="100000"/>
    <s v="1011915 (DG Expenses)"/>
    <s v="DG Expenses"/>
    <s v="62101"/>
    <s v="Trvl- Domestic Flght"/>
    <n v="327.26"/>
    <s v="MM072"/>
    <s v="100002084"/>
    <s v="AD"/>
    <d v="2023-07-01T00:00:00"/>
    <s v="40"/>
    <m/>
    <m/>
    <s v="P0"/>
    <m/>
    <m/>
    <s v="CNLD_11444913 Penelope Nelson 2023/06/28  Air"/>
    <s v="1"/>
    <s v="FM001001"/>
    <m/>
    <s v="P"/>
    <m/>
    <m/>
    <m/>
    <m/>
    <s v="D"/>
    <x v="0"/>
    <x v="0"/>
    <m/>
    <x v="10"/>
  </r>
  <r>
    <s v="DEPT"/>
    <s v="2024"/>
    <s v="001"/>
    <s v="100000"/>
    <s v="1011915 (DG Expenses)"/>
    <s v="DG Expenses"/>
    <s v="62102"/>
    <s v="Trvl-Domestic Exp"/>
    <n v="504.35"/>
    <s v="MM072"/>
    <s v="100002084"/>
    <s v="AD"/>
    <d v="2023-07-01T00:00:00"/>
    <s v="40"/>
    <m/>
    <m/>
    <s v="P0"/>
    <m/>
    <m/>
    <s v="CNLD_11383980 Penelope Nelson 230206 Nthld Hotel"/>
    <s v="1"/>
    <s v="FM001001"/>
    <m/>
    <s v="P"/>
    <m/>
    <m/>
    <m/>
    <m/>
    <s v="D"/>
    <x v="0"/>
    <x v="0"/>
    <m/>
    <x v="11"/>
  </r>
  <r>
    <s v="DEPT"/>
    <s v="2024"/>
    <s v="001"/>
    <s v="100000"/>
    <s v="1011915 (DG Expenses)"/>
    <s v="DG Expenses"/>
    <s v="62101"/>
    <s v="Trvl- Domestic Flght"/>
    <n v="534.75"/>
    <s v="MM077"/>
    <s v="100003055"/>
    <s v="AD"/>
    <d v="2023-07-01T00:00:00"/>
    <s v="40"/>
    <m/>
    <m/>
    <s v="P0"/>
    <m/>
    <m/>
    <s v="11481108 Air Penelope Nelson 2023/07/11"/>
    <s v="1"/>
    <s v="FM001001"/>
    <m/>
    <s v="P"/>
    <m/>
    <m/>
    <m/>
    <m/>
    <s v="D"/>
    <x v="1"/>
    <x v="1"/>
    <s v="Northland"/>
    <x v="12"/>
  </r>
  <r>
    <s v="DEPT"/>
    <s v="2024"/>
    <s v="001"/>
    <s v="100000"/>
    <s v="1011915 (DG Expenses)"/>
    <s v="DG Expenses"/>
    <s v="62102"/>
    <s v="Trvl-Domestic Exp"/>
    <n v="18.850000000000001"/>
    <s v="MM077"/>
    <s v="100003055"/>
    <s v="AD"/>
    <d v="2023-07-01T00:00:00"/>
    <s v="40"/>
    <m/>
    <m/>
    <s v="P0"/>
    <m/>
    <m/>
    <s v="11481108 Orbit Fee Penelope Nelson 2023/07/11"/>
    <s v="1"/>
    <s v="FM001001"/>
    <m/>
    <s v="P"/>
    <m/>
    <m/>
    <m/>
    <m/>
    <s v="D"/>
    <x v="1"/>
    <x v="1"/>
    <s v="Northland"/>
    <x v="12"/>
  </r>
  <r>
    <s v="DEPT"/>
    <s v="2024"/>
    <s v="001"/>
    <s v="100000"/>
    <s v="1011915 (DG Expenses)"/>
    <s v="DG Expenses"/>
    <s v="62102"/>
    <s v="Trvl-Domestic Exp"/>
    <n v="18.850000000000001"/>
    <s v="MM077"/>
    <s v="100003055"/>
    <s v="AD"/>
    <d v="2023-07-01T00:00:00"/>
    <s v="40"/>
    <m/>
    <m/>
    <s v="P0"/>
    <m/>
    <m/>
    <s v="11488564 Orbit Fee Penelope Nelson 2023/07/19"/>
    <s v="1"/>
    <s v="FM001001"/>
    <m/>
    <s v="P"/>
    <m/>
    <m/>
    <m/>
    <m/>
    <s v="D"/>
    <x v="2"/>
    <x v="1"/>
    <s v="Hamilton"/>
    <x v="13"/>
  </r>
  <r>
    <s v="DEPT"/>
    <s v="2024"/>
    <s v="001"/>
    <s v="100000"/>
    <s v="1011915 (DG Expenses)"/>
    <s v="DG Expenses"/>
    <s v="62101"/>
    <s v="Trvl- Domestic Flght"/>
    <n v="282.55"/>
    <s v="MM077"/>
    <s v="100003055"/>
    <s v="AD"/>
    <d v="2023-07-01T00:00:00"/>
    <s v="40"/>
    <m/>
    <m/>
    <s v="P0"/>
    <m/>
    <m/>
    <s v="11488564 Air Penelope Nelson 2023/07/19"/>
    <s v="1"/>
    <s v="FM001001"/>
    <m/>
    <s v="P"/>
    <m/>
    <m/>
    <m/>
    <m/>
    <s v="D"/>
    <x v="2"/>
    <x v="1"/>
    <s v="Hamilton"/>
    <x v="13"/>
  </r>
  <r>
    <s v="DEPT"/>
    <s v="2024"/>
    <s v="001"/>
    <s v="100000"/>
    <s v="1011915 (DG Expenses)"/>
    <s v="DG Expenses"/>
    <s v="62103"/>
    <s v="Trvl-Overseas Exp"/>
    <n v="1379.45"/>
    <s v="MM077"/>
    <s v="100003055"/>
    <s v="AD"/>
    <d v="2023-07-01T00:00:00"/>
    <s v="40"/>
    <m/>
    <m/>
    <s v="P0"/>
    <m/>
    <m/>
    <s v="11476960 Air Penelope Nelson 2023/08/02"/>
    <s v="1"/>
    <s v="FM001001"/>
    <m/>
    <s v="P"/>
    <m/>
    <m/>
    <m/>
    <m/>
    <s v="D"/>
    <x v="0"/>
    <x v="2"/>
    <s v=" "/>
    <x v="14"/>
  </r>
  <r>
    <s v="DEPT"/>
    <s v="2024"/>
    <s v="001"/>
    <s v="100000"/>
    <s v="1011915 (DG Expenses)"/>
    <s v="DG Expenses"/>
    <s v="62103"/>
    <s v="Trvl-Overseas Exp"/>
    <n v="0.56000000000000005"/>
    <s v="MM077"/>
    <s v="100003055"/>
    <s v="AD"/>
    <d v="2023-07-01T00:00:00"/>
    <s v="40"/>
    <m/>
    <m/>
    <s v="P0"/>
    <m/>
    <m/>
    <s v="11476960 Orbit Fee Penelope Nelson 2023/08/02"/>
    <s v="1"/>
    <s v="FM001001"/>
    <m/>
    <s v="P"/>
    <m/>
    <m/>
    <m/>
    <m/>
    <s v="D"/>
    <x v="0"/>
    <x v="2"/>
    <s v="  "/>
    <x v="14"/>
  </r>
  <r>
    <s v="DEPT"/>
    <s v="2024"/>
    <s v="001"/>
    <s v="100000"/>
    <s v="1011915 (DG Expenses)"/>
    <s v="DG Expenses"/>
    <s v="62103"/>
    <s v="Trvl-Overseas Exp"/>
    <n v="28.95"/>
    <s v="MM077"/>
    <s v="100003055"/>
    <s v="AD"/>
    <d v="2023-07-01T00:00:00"/>
    <s v="40"/>
    <m/>
    <m/>
    <s v="P0"/>
    <m/>
    <m/>
    <s v="11476960 Orbit Fee Penelope Nelson 2023/08/02"/>
    <s v="1"/>
    <s v="FM001001"/>
    <m/>
    <s v="P"/>
    <m/>
    <m/>
    <m/>
    <m/>
    <s v="D"/>
    <x v="0"/>
    <x v="2"/>
    <s v=" "/>
    <x v="14"/>
  </r>
  <r>
    <s v="DEPT"/>
    <s v="2024"/>
    <s v="001"/>
    <s v="100000"/>
    <s v="1011915 (DG Expenses)"/>
    <s v="DG Expenses"/>
    <s v="62103"/>
    <s v="Trvl-Overseas Exp"/>
    <n v="551.12"/>
    <s v="MM077"/>
    <s v="100003055"/>
    <s v="AD"/>
    <d v="2023-07-01T00:00:00"/>
    <s v="40"/>
    <m/>
    <m/>
    <s v="P0"/>
    <m/>
    <m/>
    <s v="11476960 Hotel Penelope Nelson 2023/08/02"/>
    <s v="1"/>
    <s v="FM001001"/>
    <m/>
    <s v="P"/>
    <m/>
    <m/>
    <m/>
    <m/>
    <s v="D"/>
    <x v="0"/>
    <x v="2"/>
    <s v=" "/>
    <x v="14"/>
  </r>
  <r>
    <s v="DEPT"/>
    <s v="2024"/>
    <s v="001"/>
    <s v="100000"/>
    <s v="1011915 (DG Expenses)"/>
    <s v="DG Expenses"/>
    <s v="62101"/>
    <s v="Trvl- Domestic Flght"/>
    <n v="433.53"/>
    <s v="MM077"/>
    <s v="100003055"/>
    <s v="AD"/>
    <d v="2023-07-01T00:00:00"/>
    <s v="40"/>
    <m/>
    <m/>
    <s v="P0"/>
    <m/>
    <m/>
    <s v="11481570 Air Penelope Nelson 2023/08/16"/>
    <s v="1"/>
    <s v="FM001001"/>
    <m/>
    <s v="P"/>
    <m/>
    <m/>
    <m/>
    <m/>
    <s v="D"/>
    <x v="0"/>
    <x v="2"/>
    <m/>
    <x v="14"/>
  </r>
  <r>
    <s v="DEPT"/>
    <s v="2024"/>
    <s v="001"/>
    <s v="100000"/>
    <s v="1011915 (DG Expenses)"/>
    <s v="DG Expenses"/>
    <s v="62102"/>
    <s v="Trvl-Domestic Exp"/>
    <n v="18.850000000000001"/>
    <s v="MM077"/>
    <s v="100003055"/>
    <s v="AD"/>
    <d v="2023-07-01T00:00:00"/>
    <s v="40"/>
    <m/>
    <m/>
    <s v="P0"/>
    <m/>
    <m/>
    <s v="11481570 Orbit Fee Penelope Nelson 2023/08/16"/>
    <s v="1"/>
    <s v="FM001001"/>
    <m/>
    <s v="P"/>
    <m/>
    <m/>
    <m/>
    <m/>
    <s v="D"/>
    <x v="0"/>
    <x v="0"/>
    <m/>
    <x v="14"/>
  </r>
  <r>
    <s v="DEPT"/>
    <s v="2024"/>
    <s v="001"/>
    <s v="100000"/>
    <s v="1011915 (DG Expenses)"/>
    <s v="DG Expenses"/>
    <s v="62101"/>
    <s v="Trvl- Domestic Flght"/>
    <n v="-342.26"/>
    <s v="40/23/200 AP"/>
    <s v="100007283"/>
    <s v="SA"/>
    <d v="2023-07-27T00:00:00"/>
    <s v="50"/>
    <m/>
    <m/>
    <s v="P0"/>
    <m/>
    <m/>
    <s v="11337154 Air Penelope Nelson 2022/12/06"/>
    <s v="1"/>
    <s v="FM001001"/>
    <m/>
    <s v="P"/>
    <m/>
    <m/>
    <m/>
    <m/>
    <s v="D"/>
    <x v="0"/>
    <x v="0"/>
    <s v=" "/>
    <x v="14"/>
  </r>
  <r>
    <s v="DEPT"/>
    <s v="2024"/>
    <s v="001"/>
    <s v="100000"/>
    <s v="1011915 (DG Expenses)"/>
    <s v="DG Expenses"/>
    <s v="62101"/>
    <s v="Trvl- Domestic Flght"/>
    <n v="-367.29"/>
    <s v="40/23/200 AP"/>
    <s v="100007283"/>
    <s v="SA"/>
    <d v="2023-07-27T00:00:00"/>
    <s v="50"/>
    <m/>
    <m/>
    <s v="P0"/>
    <m/>
    <m/>
    <s v="11348138 Air Penelope Nelson 2022/11/28"/>
    <s v="1"/>
    <s v="FM001001"/>
    <m/>
    <s v="P"/>
    <m/>
    <m/>
    <m/>
    <m/>
    <s v="D"/>
    <x v="0"/>
    <x v="0"/>
    <m/>
    <x v="14"/>
  </r>
  <r>
    <s v="DEPT"/>
    <s v="2024"/>
    <s v="001"/>
    <s v="100000"/>
    <s v="1011915 (DG Expenses)"/>
    <s v="DG Expenses"/>
    <s v="62101"/>
    <s v="Trvl- Domestic Flght"/>
    <n v="-375.63"/>
    <s v="40/23/200 AP"/>
    <s v="100007283"/>
    <s v="SA"/>
    <d v="2023-07-27T00:00:00"/>
    <s v="50"/>
    <m/>
    <m/>
    <s v="P0"/>
    <m/>
    <m/>
    <s v="11364581 Air Penelope Nelson 2023/07/18"/>
    <s v="1"/>
    <s v="FM001001"/>
    <m/>
    <s v="P"/>
    <m/>
    <m/>
    <m/>
    <m/>
    <s v="D"/>
    <x v="0"/>
    <x v="0"/>
    <m/>
    <x v="14"/>
  </r>
  <r>
    <s v="DEPT"/>
    <s v="2024"/>
    <s v="001"/>
    <s v="100000"/>
    <s v="1011915 (DG Expenses)"/>
    <s v="DG Expenses"/>
    <s v="62101"/>
    <s v="Trvl- Domestic Flght"/>
    <n v="-495.85"/>
    <s v="40/23/200 AP"/>
    <s v="100007283"/>
    <s v="SA"/>
    <d v="2023-07-27T00:00:00"/>
    <s v="50"/>
    <m/>
    <m/>
    <s v="P0"/>
    <m/>
    <m/>
    <s v="11365592 Air Penelope Nelson 2023/06/28"/>
    <s v="1"/>
    <s v="FM001001"/>
    <m/>
    <s v="P"/>
    <m/>
    <m/>
    <m/>
    <m/>
    <s v="D"/>
    <x v="0"/>
    <x v="0"/>
    <m/>
    <x v="14"/>
  </r>
  <r>
    <s v="DEPT"/>
    <s v="2024"/>
    <s v="001"/>
    <s v="100000"/>
    <s v="1011915 (DG Expenses)"/>
    <s v="DG Expenses"/>
    <s v="62101"/>
    <s v="Trvl- Domestic Flght"/>
    <n v="-354.76"/>
    <s v="40/23/200 AP"/>
    <s v="100007283"/>
    <s v="SA"/>
    <d v="2023-07-27T00:00:00"/>
    <s v="50"/>
    <m/>
    <m/>
    <s v="P0"/>
    <m/>
    <m/>
    <s v="11387710 Air Penelope Nelson 2023/07/12"/>
    <s v="1"/>
    <s v="FM001001"/>
    <m/>
    <s v="P"/>
    <m/>
    <m/>
    <m/>
    <m/>
    <s v="D"/>
    <x v="0"/>
    <x v="0"/>
    <m/>
    <x v="14"/>
  </r>
  <r>
    <s v="DEPT"/>
    <s v="2024"/>
    <s v="001"/>
    <s v="100000"/>
    <s v="1011915 (DG Expenses)"/>
    <s v="DG Expenses"/>
    <s v="62101"/>
    <s v="Trvl- Domestic Flght"/>
    <n v="-374.78"/>
    <s v="40/23/200 AP"/>
    <s v="100007283"/>
    <s v="SA"/>
    <d v="2023-07-27T00:00:00"/>
    <s v="50"/>
    <m/>
    <m/>
    <s v="P0"/>
    <m/>
    <m/>
    <s v="11408173 Air Penelope Nelson 2023/07/12"/>
    <s v="1"/>
    <s v="FM001001"/>
    <m/>
    <s v="P"/>
    <m/>
    <m/>
    <m/>
    <m/>
    <s v="D"/>
    <x v="0"/>
    <x v="0"/>
    <m/>
    <x v="14"/>
  </r>
  <r>
    <s v="DEPT"/>
    <s v="2024"/>
    <s v="001"/>
    <s v="100000"/>
    <s v="1011915 (DG Expenses)"/>
    <s v="DG Expenses"/>
    <s v="62101"/>
    <s v="Trvl- Domestic Flght"/>
    <n v="-458.26"/>
    <s v="40/23/200 AP"/>
    <s v="100007283"/>
    <s v="SA"/>
    <d v="2023-07-27T00:00:00"/>
    <s v="50"/>
    <m/>
    <m/>
    <s v="P0"/>
    <m/>
    <m/>
    <s v="11408329 Air Penelope Nelson 2023/07/11"/>
    <s v="1"/>
    <s v="FM001001"/>
    <m/>
    <s v="P"/>
    <m/>
    <m/>
    <m/>
    <m/>
    <s v="D"/>
    <x v="0"/>
    <x v="0"/>
    <m/>
    <x v="14"/>
  </r>
  <r>
    <s v="DEPT"/>
    <s v="2024"/>
    <s v="001"/>
    <s v="100000"/>
    <s v="1011915 (DG Expenses)"/>
    <s v="DG Expenses"/>
    <s v="62101"/>
    <s v="Trvl- Domestic Flght"/>
    <n v="-505.03"/>
    <s v="40/23/200 AP"/>
    <s v="100007283"/>
    <s v="SA"/>
    <d v="2023-07-27T00:00:00"/>
    <s v="50"/>
    <m/>
    <m/>
    <s v="P0"/>
    <m/>
    <m/>
    <s v="11410399 Air Penelope Nelson 2023/07/11"/>
    <s v="1"/>
    <s v="FM001001"/>
    <m/>
    <s v="P"/>
    <m/>
    <m/>
    <m/>
    <m/>
    <s v="D"/>
    <x v="0"/>
    <x v="0"/>
    <m/>
    <x v="14"/>
  </r>
  <r>
    <s v="DEPT"/>
    <s v="2024"/>
    <s v="001"/>
    <s v="100000"/>
    <s v="1011915 (DG Expenses)"/>
    <s v="DG Expenses"/>
    <s v="62103"/>
    <s v="Trvl-Overseas Exp"/>
    <n v="11.55"/>
    <s v="40/23/200 AP"/>
    <s v="100007283"/>
    <s v="SA"/>
    <d v="2023-07-27T00:00:00"/>
    <s v="40"/>
    <m/>
    <m/>
    <s v="P0"/>
    <m/>
    <m/>
    <s v="11415826 Orbit Fee Penelope Nelson 2023/07/10"/>
    <s v="1"/>
    <s v="FM001001"/>
    <m/>
    <s v="P"/>
    <m/>
    <m/>
    <m/>
    <m/>
    <s v="D"/>
    <x v="0"/>
    <x v="0"/>
    <m/>
    <x v="14"/>
  </r>
  <r>
    <s v="DEPT"/>
    <s v="2024"/>
    <s v="001"/>
    <s v="100000"/>
    <s v="1011915 (DG Expenses)"/>
    <s v="DG Expenses"/>
    <s v="62101"/>
    <s v="Trvl- Domestic Flght"/>
    <n v="-357.28"/>
    <s v="40/23/200 AP"/>
    <s v="100007283"/>
    <s v="SA"/>
    <d v="2023-07-27T00:00:00"/>
    <s v="50"/>
    <m/>
    <m/>
    <s v="P0"/>
    <m/>
    <m/>
    <s v="11417104 Air Penelope Nelson 2023/07/12"/>
    <s v="1"/>
    <s v="FM001001"/>
    <m/>
    <s v="P"/>
    <m/>
    <m/>
    <m/>
    <m/>
    <s v="D"/>
    <x v="0"/>
    <x v="0"/>
    <m/>
    <x v="14"/>
  </r>
  <r>
    <s v="DEPT"/>
    <s v="2024"/>
    <s v="001"/>
    <s v="100000"/>
    <s v="1011915 (DG Expenses)"/>
    <s v="DG Expenses"/>
    <s v="62101"/>
    <s v="Trvl- Domestic Flght"/>
    <n v="-471.49"/>
    <s v="40/23/200 AP"/>
    <s v="100007283"/>
    <s v="SA"/>
    <d v="2023-07-27T00:00:00"/>
    <s v="50"/>
    <m/>
    <m/>
    <s v="P0"/>
    <m/>
    <m/>
    <s v="11419461 Air Penelope Nelson 2023/04/28"/>
    <s v="1"/>
    <s v="FM001001"/>
    <m/>
    <s v="P"/>
    <m/>
    <m/>
    <m/>
    <m/>
    <s v="D"/>
    <x v="0"/>
    <x v="0"/>
    <m/>
    <x v="14"/>
  </r>
  <r>
    <s v="DEPT"/>
    <s v="2024"/>
    <s v="001"/>
    <s v="100000"/>
    <s v="1011915 (DG Expenses)"/>
    <s v="DG Expenses"/>
    <s v="62102"/>
    <s v="Trvl-Domestic Exp"/>
    <n v="40"/>
    <s v="40/23/200 AP"/>
    <s v="100007283"/>
    <s v="SA"/>
    <d v="2023-07-27T00:00:00"/>
    <s v="40"/>
    <m/>
    <m/>
    <s v="P0"/>
    <m/>
    <m/>
    <s v="11419461 Other Penelope Nelson 2023/04/28"/>
    <s v="1"/>
    <s v="FM001001"/>
    <m/>
    <s v="P"/>
    <m/>
    <m/>
    <m/>
    <m/>
    <s v="D"/>
    <x v="0"/>
    <x v="0"/>
    <m/>
    <x v="14"/>
  </r>
  <r>
    <s v="DEPT"/>
    <s v="2024"/>
    <s v="001"/>
    <s v="100000"/>
    <s v="1011915 (DG Expenses)"/>
    <s v="DG Expenses"/>
    <s v="62101"/>
    <s v="Trvl- Domestic Flght"/>
    <n v="-545.92999999999995"/>
    <s v="40/23/200 AP"/>
    <s v="100007283"/>
    <s v="SA"/>
    <d v="2023-07-27T00:00:00"/>
    <s v="50"/>
    <m/>
    <m/>
    <s v="P0"/>
    <m/>
    <m/>
    <s v="11424914 Air Penelope Nelson 2023/07/12"/>
    <s v="1"/>
    <s v="FM001001"/>
    <m/>
    <s v="P"/>
    <m/>
    <m/>
    <m/>
    <m/>
    <s v="D"/>
    <x v="0"/>
    <x v="0"/>
    <m/>
    <x v="14"/>
  </r>
  <r>
    <s v="DEPT"/>
    <s v="2024"/>
    <s v="001"/>
    <s v="100000"/>
    <s v="1011915 (DG Expenses)"/>
    <s v="DG Expenses"/>
    <s v="62101"/>
    <s v="Trvl- Domestic Flght"/>
    <n v="-481.61"/>
    <s v="40/23/200 AP"/>
    <s v="100007283"/>
    <s v="SA"/>
    <d v="2023-07-27T00:00:00"/>
    <s v="50"/>
    <m/>
    <m/>
    <s v="P0"/>
    <m/>
    <m/>
    <s v="11430463 Air Penelope Nelson 2023/07/12"/>
    <s v="1"/>
    <s v="FM001001"/>
    <m/>
    <s v="P"/>
    <m/>
    <m/>
    <m/>
    <m/>
    <s v="D"/>
    <x v="0"/>
    <x v="0"/>
    <m/>
    <x v="14"/>
  </r>
  <r>
    <s v="DEPT"/>
    <s v="2024"/>
    <s v="001"/>
    <s v="100000"/>
    <s v="1011915 (DG Expenses)"/>
    <s v="DG Expenses"/>
    <s v="62101"/>
    <s v="Trvl- Domestic Flght"/>
    <n v="-327.26"/>
    <s v="40/23/200 AP"/>
    <s v="100007283"/>
    <s v="SA"/>
    <d v="2023-07-27T00:00:00"/>
    <s v="50"/>
    <m/>
    <m/>
    <s v="P0"/>
    <m/>
    <m/>
    <s v="11444913 Air Penelope Nelson 2023/07/18"/>
    <s v="1"/>
    <s v="FM001001"/>
    <m/>
    <s v="P"/>
    <m/>
    <m/>
    <m/>
    <m/>
    <s v="D"/>
    <x v="0"/>
    <x v="0"/>
    <m/>
    <x v="14"/>
  </r>
  <r>
    <s v="DEPT"/>
    <s v="2024"/>
    <s v="001"/>
    <s v="100000"/>
    <s v="1011915 (DG Expenses)"/>
    <s v="DG Expenses"/>
    <s v="62101"/>
    <s v="Trvl- Domestic Flght"/>
    <n v="-638.49"/>
    <s v="40/23/200 AP"/>
    <s v="100007283"/>
    <s v="SA"/>
    <d v="2023-07-27T00:00:00"/>
    <s v="50"/>
    <m/>
    <m/>
    <s v="P0"/>
    <m/>
    <m/>
    <s v="11448146 Air Penelope Nelson 2023/07/12"/>
    <s v="1"/>
    <s v="FM001001"/>
    <m/>
    <s v="P"/>
    <m/>
    <m/>
    <m/>
    <m/>
    <s v="D"/>
    <x v="0"/>
    <x v="0"/>
    <m/>
    <x v="14"/>
  </r>
  <r>
    <s v="DEPT"/>
    <s v="2024"/>
    <s v="001"/>
    <s v="100000"/>
    <s v="1011915 (DG Expenses)"/>
    <s v="DG Expenses"/>
    <s v="62102"/>
    <s v="Trvl-Domestic Exp"/>
    <n v="43.04"/>
    <s v="40/23/203 AP"/>
    <s v="100007285"/>
    <s v="SA"/>
    <d v="2023-07-27T00:00:00"/>
    <s v="40"/>
    <m/>
    <m/>
    <s v="P0"/>
    <m/>
    <m/>
    <s v="11488564 Other Penelope Nelson 2023/07/19"/>
    <s v="1"/>
    <s v="FM001001"/>
    <m/>
    <s v="P"/>
    <m/>
    <m/>
    <m/>
    <m/>
    <s v="D"/>
    <x v="2"/>
    <x v="1"/>
    <s v="Hamilton"/>
    <x v="13"/>
  </r>
  <r>
    <s v="DEPT"/>
    <s v="2024"/>
    <s v="001"/>
    <s v="100000"/>
    <s v="1011915 (DG Expenses)"/>
    <s v="DG Expenses"/>
    <s v="62101"/>
    <s v="Trvl- Domestic Flght"/>
    <n v="659.46"/>
    <s v="40/23/205 AP"/>
    <s v="100007287"/>
    <s v="SA"/>
    <d v="2023-07-27T00:00:00"/>
    <s v="40"/>
    <m/>
    <m/>
    <s v="P0"/>
    <m/>
    <m/>
    <s v="11498160 Air Penelope Nelson 2023/09/02"/>
    <s v="1"/>
    <s v="FM001001"/>
    <m/>
    <s v="P"/>
    <m/>
    <m/>
    <m/>
    <m/>
    <s v="D"/>
    <x v="0"/>
    <x v="0"/>
    <m/>
    <x v="14"/>
  </r>
  <r>
    <s v="DEPT"/>
    <s v="2024"/>
    <s v="001"/>
    <s v="100000"/>
    <s v="1011915 (DG Expenses)"/>
    <s v="DG Expenses"/>
    <s v="62102"/>
    <s v="Trvl-Domestic Exp"/>
    <n v="18.850000000000001"/>
    <s v="40/23/205 AP"/>
    <s v="100007287"/>
    <s v="SA"/>
    <d v="2023-07-27T00:00:00"/>
    <s v="40"/>
    <m/>
    <m/>
    <s v="P0"/>
    <m/>
    <m/>
    <s v="11498160 Orbit Fee Penelope Nelson 2023/09/02"/>
    <s v="1"/>
    <s v="FM001001"/>
    <m/>
    <s v="P"/>
    <m/>
    <m/>
    <m/>
    <m/>
    <s v="D"/>
    <x v="0"/>
    <x v="0"/>
    <m/>
    <x v="14"/>
  </r>
  <r>
    <s v="DEPT"/>
    <s v="2024"/>
    <s v="001"/>
    <s v="100000"/>
    <s v="1011915 (DG Expenses)"/>
    <s v="DG Expenses"/>
    <s v="62102"/>
    <s v="Trvl-Domestic Exp"/>
    <n v="113.04"/>
    <s v="40/23/205 AP"/>
    <s v="100007287"/>
    <s v="SA"/>
    <d v="2023-07-27T00:00:00"/>
    <s v="40"/>
    <m/>
    <m/>
    <s v="P0"/>
    <m/>
    <m/>
    <s v="11500798 Hotel Penelope Nelson 2023/07/11"/>
    <s v="1"/>
    <s v="FM001001"/>
    <m/>
    <s v="P"/>
    <m/>
    <m/>
    <m/>
    <m/>
    <s v="D"/>
    <x v="1"/>
    <x v="3"/>
    <s v="Northland"/>
    <x v="12"/>
  </r>
  <r>
    <s v="DEPT"/>
    <s v="2024"/>
    <s v="001"/>
    <s v="100000"/>
    <s v="1011915 (DG Expenses)"/>
    <s v="DG Expenses"/>
    <s v="62102"/>
    <s v="Trvl-Domestic Exp"/>
    <n v="0.56000000000000005"/>
    <s v="40/23/205 AP"/>
    <s v="100007287"/>
    <s v="SA"/>
    <d v="2023-07-27T00:00:00"/>
    <s v="40"/>
    <m/>
    <m/>
    <s v="P0"/>
    <m/>
    <m/>
    <s v="11500798 Orbit Fee Penelope Nelson 2023/07/11"/>
    <s v="1"/>
    <s v="FM001001"/>
    <m/>
    <s v="P"/>
    <m/>
    <m/>
    <m/>
    <m/>
    <s v="D"/>
    <x v="1"/>
    <x v="1"/>
    <s v="Northland"/>
    <x v="12"/>
  </r>
  <r>
    <s v="DEPT"/>
    <s v="2024"/>
    <s v="001"/>
    <s v="100000"/>
    <s v="1011915 (DG Expenses)"/>
    <s v="DG Expenses"/>
    <s v="62102"/>
    <s v="Trvl-Domestic Exp"/>
    <n v="8.4"/>
    <s v="40/23/205 AP"/>
    <s v="100007287"/>
    <s v="SA"/>
    <d v="2023-07-27T00:00:00"/>
    <s v="40"/>
    <m/>
    <m/>
    <s v="P0"/>
    <m/>
    <m/>
    <s v="11500798 Orbit Fee Penelope Nelson 2023/07/11"/>
    <s v="1"/>
    <s v="FM001001"/>
    <m/>
    <s v="P"/>
    <m/>
    <m/>
    <m/>
    <m/>
    <s v="D"/>
    <x v="1"/>
    <x v="1"/>
    <s v="Northland"/>
    <x v="12"/>
  </r>
  <r>
    <s v="DEPT"/>
    <s v="2024"/>
    <s v="001"/>
    <s v="100000"/>
    <s v="1011915 (DG Expenses)"/>
    <s v="DG Expenses"/>
    <s v="62102"/>
    <s v="Trvl-Domestic Exp"/>
    <n v="11.2"/>
    <s v="40/23/205 AP"/>
    <s v="100007287"/>
    <s v="SA"/>
    <d v="2023-07-27T00:00:00"/>
    <s v="40"/>
    <m/>
    <m/>
    <s v="P0"/>
    <m/>
    <m/>
    <s v="11500798 Orbit Fee Penelope Nelson 2023/07/11"/>
    <s v="1"/>
    <s v="FM001001"/>
    <m/>
    <s v="P"/>
    <m/>
    <m/>
    <m/>
    <m/>
    <s v="D"/>
    <x v="1"/>
    <x v="1"/>
    <s v="Northland"/>
    <x v="12"/>
  </r>
  <r>
    <s v="DEPT"/>
    <s v="2024"/>
    <s v="001"/>
    <s v="100000"/>
    <s v="1011915 (DG Expenses)"/>
    <s v="DG Expenses"/>
    <s v="62102"/>
    <s v="Trvl-Domestic Exp"/>
    <n v="18.850000000000001"/>
    <s v="40/23/205 AP"/>
    <s v="100007287"/>
    <s v="SA"/>
    <d v="2023-07-27T00:00:00"/>
    <s v="40"/>
    <m/>
    <m/>
    <s v="P0"/>
    <m/>
    <m/>
    <s v="11500798 Orbit Fee Penelope Nelson 2023/07/11"/>
    <s v="1"/>
    <s v="FM001001"/>
    <m/>
    <s v="P"/>
    <m/>
    <m/>
    <m/>
    <m/>
    <s v="D"/>
    <x v="1"/>
    <x v="1"/>
    <s v="Northland"/>
    <x v="12"/>
  </r>
  <r>
    <s v="DEPT"/>
    <s v="2024"/>
    <s v="001"/>
    <s v="100000"/>
    <s v="1011915 (DG Expenses)"/>
    <s v="DG Expenses"/>
    <s v="62102"/>
    <s v="Trvl-Domestic Exp"/>
    <n v="137.83000000000001"/>
    <s v="40/23/202 AP"/>
    <s v="100007289"/>
    <s v="SA"/>
    <d v="2023-07-27T00:00:00"/>
    <s v="40"/>
    <m/>
    <m/>
    <s v="P0"/>
    <m/>
    <m/>
    <s v="11476960 Other Penelope Nelson 2023/08/02"/>
    <s v="1"/>
    <s v="FM001001"/>
    <m/>
    <s v="P"/>
    <m/>
    <m/>
    <m/>
    <m/>
    <s v="D"/>
    <x v="0"/>
    <x v="0"/>
    <m/>
    <x v="14"/>
  </r>
  <r>
    <s v="DEPT"/>
    <s v="2024"/>
    <s v="001"/>
    <s v="100000"/>
    <s v="1011915 (DG Expenses)"/>
    <s v="DG Expenses"/>
    <s v="62102"/>
    <s v="Trvl-Domestic Exp"/>
    <n v="-47.39"/>
    <s v="40/23/202 AP"/>
    <s v="100007289"/>
    <s v="SA"/>
    <d v="2023-07-27T00:00:00"/>
    <s v="50"/>
    <m/>
    <m/>
    <s v="P0"/>
    <m/>
    <m/>
    <s v="11479871 Other Penelope Nelson 2023/06/08"/>
    <s v="1"/>
    <s v="FM001001"/>
    <m/>
    <s v="P"/>
    <m/>
    <m/>
    <m/>
    <m/>
    <s v="D"/>
    <x v="0"/>
    <x v="0"/>
    <m/>
    <x v="14"/>
  </r>
  <r>
    <s v="DEPT"/>
    <s v="2024"/>
    <s v="001"/>
    <s v="100000"/>
    <s v="1011915 (DG Expenses)"/>
    <s v="DG Expenses"/>
    <s v="62102"/>
    <s v="Trvl-Domestic Exp"/>
    <n v="86.09"/>
    <s v="40/23/202 AP"/>
    <s v="100007289"/>
    <s v="SA"/>
    <d v="2023-07-27T00:00:00"/>
    <s v="40"/>
    <m/>
    <m/>
    <s v="P0"/>
    <m/>
    <m/>
    <s v="11479871 Other Penelope Nelson 2023/06/08"/>
    <s v="1"/>
    <s v="FM001001"/>
    <m/>
    <s v="P"/>
    <m/>
    <m/>
    <m/>
    <m/>
    <s v="D"/>
    <x v="0"/>
    <x v="0"/>
    <m/>
    <x v="14"/>
  </r>
  <r>
    <s v="DEPT"/>
    <s v="2024"/>
    <s v="001"/>
    <s v="100000"/>
    <s v="1011915 (DG Expenses)"/>
    <s v="DG Expenses"/>
    <s v="62102"/>
    <s v="Trvl-Domestic Exp"/>
    <n v="68.7"/>
    <s v="40/23/202 AP"/>
    <s v="100007289"/>
    <s v="SA"/>
    <d v="2023-07-27T00:00:00"/>
    <s v="40"/>
    <m/>
    <m/>
    <s v="P0"/>
    <m/>
    <m/>
    <s v="11481108 Other Penelope Nelson 2023/07/11"/>
    <s v="1"/>
    <s v="FM001001"/>
    <m/>
    <s v="P"/>
    <m/>
    <m/>
    <m/>
    <m/>
    <s v="D"/>
    <x v="1"/>
    <x v="1"/>
    <s v="Northland"/>
    <x v="12"/>
  </r>
  <r>
    <s v="DEPT"/>
    <s v="2024"/>
    <s v="001"/>
    <s v="100000"/>
    <s v="1011915 (DG Expenses)"/>
    <s v="DG Expenses"/>
    <s v="62101"/>
    <s v="Trvl- Domestic Flght"/>
    <n v="-433.53"/>
    <s v="40/23/202 AP"/>
    <s v="100007289"/>
    <s v="SA"/>
    <d v="2023-07-27T00:00:00"/>
    <s v="50"/>
    <m/>
    <m/>
    <s v="P0"/>
    <m/>
    <m/>
    <s v="11481570 Air Penelope Nelson 2023/07/19"/>
    <s v="1"/>
    <s v="FM001001"/>
    <m/>
    <s v="P"/>
    <m/>
    <m/>
    <m/>
    <m/>
    <s v="D"/>
    <x v="0"/>
    <x v="0"/>
    <m/>
    <x v="14"/>
  </r>
  <r>
    <s v="DEPT"/>
    <s v="2024"/>
    <s v="001"/>
    <s v="100000"/>
    <s v="1011915 (DG Expenses)"/>
    <s v="DG Expenses"/>
    <s v="62102"/>
    <s v="Trvl-Domestic Exp"/>
    <n v="46.52"/>
    <s v="40/23/202 AP"/>
    <s v="100007289"/>
    <s v="SA"/>
    <d v="2023-07-27T00:00:00"/>
    <s v="40"/>
    <m/>
    <m/>
    <s v="P0"/>
    <m/>
    <m/>
    <s v="11481570 Other Penelope Nelson 2023/07/19"/>
    <s v="1"/>
    <s v="FM001001"/>
    <m/>
    <s v="P"/>
    <m/>
    <m/>
    <m/>
    <m/>
    <s v="D"/>
    <x v="0"/>
    <x v="0"/>
    <m/>
    <x v="14"/>
  </r>
  <r>
    <s v="DEPT"/>
    <s v="2024"/>
    <s v="002"/>
    <s v="100000"/>
    <s v="1011915 (DG Expenses)"/>
    <s v="DG Expenses"/>
    <s v="62103"/>
    <s v="Trvl-Overseas Exp"/>
    <n v="-1379.45"/>
    <s v="40/24/024 AP"/>
    <s v="100057919"/>
    <s v="SA"/>
    <d v="2023-08-29T00:00:00"/>
    <s v="50"/>
    <m/>
    <m/>
    <s v="P0"/>
    <m/>
    <m/>
    <s v="11476960 Air Penelope Nelson 2023/08/21"/>
    <s v="1"/>
    <s v="FM001001"/>
    <m/>
    <s v="P"/>
    <m/>
    <m/>
    <m/>
    <m/>
    <s v="D"/>
    <x v="0"/>
    <x v="0"/>
    <m/>
    <x v="14"/>
  </r>
  <r>
    <s v="DEPT"/>
    <s v="2024"/>
    <s v="002"/>
    <s v="100000"/>
    <s v="1011915 (DG Expenses)"/>
    <s v="DG Expenses"/>
    <s v="62102"/>
    <s v="Trvl-Domestic Exp"/>
    <n v="18.850000000000001"/>
    <s v="40/24/024 AP"/>
    <s v="100057919"/>
    <s v="SA"/>
    <d v="2023-08-29T00:00:00"/>
    <s v="40"/>
    <m/>
    <m/>
    <s v="P0"/>
    <m/>
    <m/>
    <s v="11476960 Orbit Fee Penelope Nelson 2023/08/21"/>
    <s v="1"/>
    <s v="FM001001"/>
    <m/>
    <s v="P"/>
    <m/>
    <m/>
    <m/>
    <m/>
    <s v="D"/>
    <x v="0"/>
    <x v="0"/>
    <m/>
    <x v="14"/>
  </r>
  <r>
    <s v="DEPT"/>
    <s v="2024"/>
    <s v="002"/>
    <s v="100000"/>
    <s v="1011915 (DG Expenses)"/>
    <s v="DG Expenses"/>
    <s v="62103"/>
    <s v="Trvl-Overseas Exp"/>
    <n v="28"/>
    <s v="40/24/024 AP"/>
    <s v="100057919"/>
    <s v="SA"/>
    <d v="2023-08-29T00:00:00"/>
    <s v="40"/>
    <m/>
    <m/>
    <s v="P0"/>
    <m/>
    <m/>
    <s v="11476960 Orbit Fee Penelope Nelson 2023/08/21"/>
    <s v="1"/>
    <s v="FM001001"/>
    <m/>
    <s v="P"/>
    <m/>
    <m/>
    <m/>
    <m/>
    <s v="D"/>
    <x v="0"/>
    <x v="0"/>
    <m/>
    <x v="14"/>
  </r>
  <r>
    <s v="DEPT"/>
    <s v="2024"/>
    <s v="002"/>
    <s v="100000"/>
    <s v="1011915 (DG Expenses)"/>
    <s v="DG Expenses"/>
    <s v="62102"/>
    <s v="Trvl-Domestic Exp"/>
    <n v="-46.13"/>
    <s v="40/24/024 AP"/>
    <s v="100057919"/>
    <s v="SA"/>
    <d v="2023-08-29T00:00:00"/>
    <s v="50"/>
    <m/>
    <m/>
    <s v="P0"/>
    <m/>
    <m/>
    <s v="11481570 Other Penelope Nelson 2023/08/02"/>
    <s v="1"/>
    <s v="FM001001"/>
    <m/>
    <s v="P"/>
    <m/>
    <m/>
    <m/>
    <m/>
    <s v="D"/>
    <x v="0"/>
    <x v="0"/>
    <m/>
    <x v="14"/>
  </r>
  <r>
    <s v="DEPT"/>
    <s v="2024"/>
    <s v="002"/>
    <s v="100000"/>
    <s v="1011915 (DG Expenses)"/>
    <s v="DG Expenses"/>
    <s v="62102"/>
    <s v="Trvl-Domestic Exp"/>
    <n v="65.22"/>
    <s v="40/24/025 AP"/>
    <s v="100057920"/>
    <s v="SA"/>
    <d v="2023-08-29T00:00:00"/>
    <s v="40"/>
    <m/>
    <m/>
    <s v="P0"/>
    <m/>
    <m/>
    <s v="11498160 Other Penelope Nelson 2023/08/09"/>
    <s v="1"/>
    <s v="FM001001"/>
    <m/>
    <s v="P"/>
    <m/>
    <m/>
    <m/>
    <m/>
    <s v="D"/>
    <x v="0"/>
    <x v="0"/>
    <m/>
    <x v="14"/>
  </r>
  <r>
    <s v="DEPT"/>
    <s v="2024"/>
    <s v="002"/>
    <s v="100000"/>
    <s v="1011915 (DG Expenses)"/>
    <s v="DG Expenses"/>
    <s v="62101"/>
    <s v="Trvl- Domestic Flght"/>
    <n v="-659.46"/>
    <s v="40/24/025 AP"/>
    <s v="100057920"/>
    <s v="SA"/>
    <d v="2023-08-29T00:00:00"/>
    <s v="50"/>
    <m/>
    <m/>
    <s v="P0"/>
    <m/>
    <m/>
    <s v="11498160 Air Penelope Nelson 2023/08/09"/>
    <s v="1"/>
    <s v="FM001001"/>
    <m/>
    <s v="P"/>
    <m/>
    <m/>
    <m/>
    <m/>
    <s v="D"/>
    <x v="0"/>
    <x v="0"/>
    <m/>
    <x v="14"/>
  </r>
  <r>
    <s v="DEPT"/>
    <s v="2024"/>
    <s v="002"/>
    <s v="100000"/>
    <s v="1011915 (DG Expenses)"/>
    <s v="DG Expenses"/>
    <s v="62102"/>
    <s v="Trvl-Domestic Exp"/>
    <n v="11.2"/>
    <s v="40/24/026 AP"/>
    <s v="100057921"/>
    <s v="SA"/>
    <d v="2023-08-29T00:00:00"/>
    <s v="40"/>
    <m/>
    <m/>
    <s v="P0"/>
    <m/>
    <m/>
    <s v="11511052 Orbit Fee Penelope Nelson 2023/09/07"/>
    <s v="1"/>
    <s v="FM001001"/>
    <m/>
    <s v="P"/>
    <m/>
    <m/>
    <m/>
    <m/>
    <s v="D"/>
    <x v="3"/>
    <x v="1"/>
    <s v="KeriKeri"/>
    <x v="15"/>
  </r>
  <r>
    <s v="DEPT"/>
    <s v="2024"/>
    <s v="002"/>
    <s v="100000"/>
    <s v="1011915 (DG Expenses)"/>
    <s v="DG Expenses"/>
    <s v="62102"/>
    <s v="Trvl-Domestic Exp"/>
    <n v="6.55"/>
    <s v="40/24/026 AP"/>
    <s v="100057921"/>
    <s v="SA"/>
    <d v="2023-08-29T00:00:00"/>
    <s v="40"/>
    <m/>
    <m/>
    <s v="P0"/>
    <m/>
    <m/>
    <s v="11511052 Orbit Fee Penelope Nelson 2023/09/07"/>
    <s v="1"/>
    <s v="FM001001"/>
    <m/>
    <s v="P"/>
    <m/>
    <m/>
    <m/>
    <m/>
    <s v="D"/>
    <x v="3"/>
    <x v="1"/>
    <s v="KeriKeri"/>
    <x v="15"/>
  </r>
  <r>
    <s v="DEPT"/>
    <s v="2024"/>
    <s v="002"/>
    <s v="100000"/>
    <s v="1011915 (DG Expenses)"/>
    <s v="DG Expenses"/>
    <s v="62102"/>
    <s v="Trvl-Domestic Exp"/>
    <n v="104.35"/>
    <s v="40/24/026 AP"/>
    <s v="100057921"/>
    <s v="SA"/>
    <d v="2023-08-29T00:00:00"/>
    <s v="40"/>
    <m/>
    <m/>
    <s v="P0"/>
    <m/>
    <m/>
    <s v="11511052 Other Penelope Nelson 2023/09/07"/>
    <s v="1"/>
    <s v="FM001001"/>
    <m/>
    <s v="P"/>
    <m/>
    <m/>
    <m/>
    <m/>
    <s v="D"/>
    <x v="3"/>
    <x v="1"/>
    <s v="KeriKeri"/>
    <x v="15"/>
  </r>
  <r>
    <s v="DEPT"/>
    <s v="2024"/>
    <s v="002"/>
    <s v="100000"/>
    <s v="1011915 (DG Expenses)"/>
    <s v="DG Expenses"/>
    <s v="62101"/>
    <s v="Trvl- Domestic Flght"/>
    <n v="695.76"/>
    <s v="40/24/026 AP"/>
    <s v="100057921"/>
    <s v="SA"/>
    <d v="2023-08-29T00:00:00"/>
    <s v="40"/>
    <m/>
    <m/>
    <s v="P0"/>
    <m/>
    <m/>
    <s v="11511052 Air Penelope Nelson 2023/09/07"/>
    <s v="1"/>
    <s v="FM001001"/>
    <m/>
    <s v="P"/>
    <m/>
    <m/>
    <m/>
    <m/>
    <s v="D"/>
    <x v="3"/>
    <x v="1"/>
    <s v="KeriKeri"/>
    <x v="15"/>
  </r>
  <r>
    <s v="DEPT"/>
    <s v="2024"/>
    <s v="002"/>
    <s v="100000"/>
    <s v="1011915 (DG Expenses)"/>
    <s v="DG Expenses"/>
    <s v="62101"/>
    <s v="Trvl- Domestic Flght"/>
    <n v="470.8"/>
    <s v="40/24/028 AP"/>
    <s v="100057922"/>
    <s v="SA"/>
    <d v="2023-08-29T00:00:00"/>
    <s v="40"/>
    <m/>
    <m/>
    <s v="P0"/>
    <m/>
    <m/>
    <s v="11516158 Air Penelope Nelson 2023/08/31"/>
    <s v="1"/>
    <s v="FM001001"/>
    <m/>
    <s v="P"/>
    <m/>
    <m/>
    <m/>
    <m/>
    <s v="D"/>
    <x v="4"/>
    <x v="4"/>
    <s v="Auckland"/>
    <x v="16"/>
  </r>
  <r>
    <s v="DEPT"/>
    <s v="2024"/>
    <s v="002"/>
    <s v="100000"/>
    <s v="1011915 (DG Expenses)"/>
    <s v="DG Expenses"/>
    <s v="62102"/>
    <s v="Trvl-Domestic Exp"/>
    <n v="18.850000000000001"/>
    <s v="40/24/028 AP"/>
    <s v="100057922"/>
    <s v="SA"/>
    <d v="2023-08-29T00:00:00"/>
    <s v="40"/>
    <m/>
    <m/>
    <s v="P0"/>
    <m/>
    <m/>
    <s v="11516158 Orbit Fee Penelope Nelson 2023/08/31"/>
    <s v="1"/>
    <s v="FM001001"/>
    <m/>
    <s v="P"/>
    <m/>
    <m/>
    <m/>
    <m/>
    <s v="D"/>
    <x v="4"/>
    <x v="1"/>
    <s v="Auckland"/>
    <x v="16"/>
  </r>
  <r>
    <s v="DEPT"/>
    <s v="2024"/>
    <s v="002"/>
    <s v="100000"/>
    <s v="1011915 (DG Expenses)"/>
    <s v="DG Expenses"/>
    <s v="62101"/>
    <s v="Trvl- Domestic Flght"/>
    <n v="283.3"/>
    <s v="40/24/028 AP"/>
    <s v="100057922"/>
    <s v="SA"/>
    <d v="2023-08-29T00:00:00"/>
    <s v="40"/>
    <m/>
    <m/>
    <s v="P0"/>
    <m/>
    <m/>
    <s v="11518104 Air Penelope Nelson 2023/09/19"/>
    <s v="1"/>
    <s v="FM001001"/>
    <m/>
    <s v="P"/>
    <m/>
    <m/>
    <m/>
    <m/>
    <s v="D"/>
    <x v="5"/>
    <x v="1"/>
    <s v="Auckland"/>
    <x v="17"/>
  </r>
  <r>
    <s v="DEPT"/>
    <s v="2024"/>
    <s v="002"/>
    <s v="100000"/>
    <s v="1011915 (DG Expenses)"/>
    <s v="DG Expenses"/>
    <s v="62102"/>
    <s v="Trvl-Domestic Exp"/>
    <n v="18.850000000000001"/>
    <s v="40/24/028 AP"/>
    <s v="100057922"/>
    <s v="SA"/>
    <d v="2023-08-29T00:00:00"/>
    <s v="40"/>
    <m/>
    <m/>
    <s v="P0"/>
    <m/>
    <m/>
    <s v="11518104 Orbit Fee Penelope Nelson 2023/09/19"/>
    <s v="1"/>
    <s v="FM001001"/>
    <m/>
    <s v="P"/>
    <m/>
    <m/>
    <m/>
    <m/>
    <s v="D"/>
    <x v="5"/>
    <x v="1"/>
    <s v="Auckland"/>
    <x v="17"/>
  </r>
  <r>
    <s v="DEPT"/>
    <s v="2024"/>
    <s v="002"/>
    <s v="100000"/>
    <s v="1011915 (DG Expenses)"/>
    <s v="DG Expenses"/>
    <s v="62103"/>
    <s v="Trvl-Overseas Exp"/>
    <n v="28.95"/>
    <s v="40/24/028 AP"/>
    <s v="100057922"/>
    <s v="SA"/>
    <d v="2023-08-29T00:00:00"/>
    <s v="40"/>
    <m/>
    <m/>
    <s v="P0"/>
    <m/>
    <m/>
    <s v="11521923 Orbit Fee Penelope Nelson 2023/11/15"/>
    <s v="1"/>
    <s v="FM001001"/>
    <m/>
    <s v="P"/>
    <m/>
    <m/>
    <m/>
    <m/>
    <s v="D"/>
    <x v="6"/>
    <x v="4"/>
    <s v="Sydney"/>
    <x v="18"/>
  </r>
  <r>
    <s v="DEPT"/>
    <s v="2024"/>
    <s v="002"/>
    <s v="100000"/>
    <s v="1011915 (DG Expenses)"/>
    <s v="DG Expenses"/>
    <s v="62103"/>
    <s v="Trvl-Overseas Exp"/>
    <n v="302.12"/>
    <s v="40/24/028 AP"/>
    <s v="100057922"/>
    <s v="SA"/>
    <d v="2023-08-29T00:00:00"/>
    <s v="40"/>
    <m/>
    <m/>
    <s v="P0"/>
    <m/>
    <m/>
    <s v="11521923 Air Penelope Nelson 2023/11/15"/>
    <s v="1"/>
    <s v="FM001001"/>
    <m/>
    <s v="P"/>
    <m/>
    <m/>
    <m/>
    <m/>
    <s v="D"/>
    <x v="6"/>
    <x v="4"/>
    <s v="Sydney"/>
    <x v="18"/>
  </r>
  <r>
    <s v="DEPT"/>
    <s v="2024"/>
    <s v="002"/>
    <s v="100000"/>
    <s v="1011915 (DG Expenses)"/>
    <s v="DG Expenses"/>
    <s v="62101"/>
    <s v="Trvl- Domestic Flght"/>
    <n v="-309.69"/>
    <s v="40/24/023 AP"/>
    <s v="100057924"/>
    <s v="SA"/>
    <d v="2023-08-29T00:00:00"/>
    <s v="50"/>
    <m/>
    <m/>
    <s v="P0"/>
    <m/>
    <m/>
    <s v="11343994 Air Penelope Nelson 2023/08/16"/>
    <s v="1"/>
    <s v="FM001001"/>
    <m/>
    <s v="P"/>
    <m/>
    <m/>
    <m/>
    <m/>
    <s v="D"/>
    <x v="0"/>
    <x v="0"/>
    <m/>
    <x v="14"/>
  </r>
  <r>
    <s v="DEPT"/>
    <s v="2024"/>
    <s v="002"/>
    <s v="100000"/>
    <s v="1011915 (DG Expenses)"/>
    <s v="DG Expenses"/>
    <s v="62102"/>
    <s v="Trvl-Domestic Exp"/>
    <n v="23.95"/>
    <s v="40/24/023 AP"/>
    <s v="100057924"/>
    <s v="SA"/>
    <d v="2023-08-29T00:00:00"/>
    <s v="40"/>
    <m/>
    <m/>
    <s v="P0"/>
    <m/>
    <m/>
    <s v="11436684 Orbit Fee Penelope Nelson 2023/05/08"/>
    <s v="1"/>
    <s v="FM001001"/>
    <m/>
    <s v="P"/>
    <m/>
    <m/>
    <m/>
    <m/>
    <s v="D"/>
    <x v="0"/>
    <x v="0"/>
    <m/>
    <x v="14"/>
  </r>
  <r>
    <s v="DEPT"/>
    <s v="2024"/>
    <s v="002"/>
    <s v="100000"/>
    <s v="1011915 (DG Expenses)"/>
    <s v="DG Expenses"/>
    <s v="62102"/>
    <s v="Trvl-Domestic Exp"/>
    <n v="0.56000000000000005"/>
    <s v="40/24/027 AP"/>
    <s v="100057925"/>
    <s v="SA"/>
    <d v="2023-08-29T00:00:00"/>
    <s v="40"/>
    <m/>
    <m/>
    <s v="P0"/>
    <m/>
    <m/>
    <s v="11513535 Orbit Fee Penelope Nelson 2023/08/08"/>
    <s v="1"/>
    <s v="FM001001"/>
    <m/>
    <s v="P"/>
    <m/>
    <m/>
    <m/>
    <m/>
    <s v="D"/>
    <x v="7"/>
    <x v="1"/>
    <s v="Auckland"/>
    <x v="19"/>
  </r>
  <r>
    <s v="DEPT"/>
    <s v="2024"/>
    <s v="002"/>
    <s v="100000"/>
    <s v="1011915 (DG Expenses)"/>
    <s v="DG Expenses"/>
    <s v="62102"/>
    <s v="Trvl-Domestic Exp"/>
    <n v="19.13"/>
    <s v="40/24/027 AP"/>
    <s v="100057925"/>
    <s v="SA"/>
    <d v="2023-08-29T00:00:00"/>
    <s v="40"/>
    <m/>
    <m/>
    <s v="P0"/>
    <m/>
    <m/>
    <s v="11513535 Hotel Penelope Nelson 2023/08/08"/>
    <s v="1"/>
    <s v="FM001001"/>
    <m/>
    <s v="P"/>
    <m/>
    <m/>
    <m/>
    <m/>
    <s v="D"/>
    <x v="7"/>
    <x v="3"/>
    <s v="Auckland"/>
    <x v="19"/>
  </r>
  <r>
    <s v="DEPT"/>
    <s v="2024"/>
    <s v="002"/>
    <s v="100000"/>
    <s v="1011915 (DG Expenses)"/>
    <s v="DG Expenses"/>
    <s v="62102"/>
    <s v="Trvl-Domestic Exp"/>
    <n v="0.56000000000000005"/>
    <s v="40/24/027 AP"/>
    <s v="100057925"/>
    <s v="SA"/>
    <d v="2023-08-29T00:00:00"/>
    <s v="40"/>
    <m/>
    <m/>
    <s v="P0"/>
    <m/>
    <m/>
    <s v="11513535 Orbit Fee Penelope Nelson 2023/08/08"/>
    <s v="1"/>
    <s v="FM001001"/>
    <m/>
    <s v="P"/>
    <m/>
    <m/>
    <m/>
    <m/>
    <s v="D"/>
    <x v="7"/>
    <x v="1"/>
    <s v="Auckland"/>
    <x v="19"/>
  </r>
  <r>
    <s v="DEPT"/>
    <s v="2024"/>
    <s v="002"/>
    <s v="100000"/>
    <s v="1011915 (DG Expenses)"/>
    <s v="DG Expenses"/>
    <s v="62102"/>
    <s v="Trvl-Domestic Exp"/>
    <n v="160"/>
    <s v="40/24/027 AP"/>
    <s v="100057925"/>
    <s v="SA"/>
    <d v="2023-08-29T00:00:00"/>
    <s v="40"/>
    <m/>
    <m/>
    <s v="P0"/>
    <m/>
    <m/>
    <s v="11513535 Hotel Penelope Nelson 2023/08/08"/>
    <s v="1"/>
    <s v="FM001001"/>
    <m/>
    <s v="P"/>
    <m/>
    <m/>
    <m/>
    <m/>
    <s v="D"/>
    <x v="7"/>
    <x v="3"/>
    <s v="Auckland"/>
    <x v="19"/>
  </r>
  <r>
    <s v="DEPT"/>
    <s v="2024"/>
    <s v="002"/>
    <s v="100000"/>
    <s v="1011915 (DG Expenses)"/>
    <s v="DG Expenses"/>
    <s v="62102"/>
    <s v="Trvl-Domestic Exp"/>
    <n v="11.2"/>
    <s v="40/24/027 AP"/>
    <s v="100057925"/>
    <s v="SA"/>
    <d v="2023-08-29T00:00:00"/>
    <s v="40"/>
    <m/>
    <m/>
    <s v="P0"/>
    <m/>
    <m/>
    <s v="11513535 Orbit Fee Penelope Nelson 2023/08/08"/>
    <s v="1"/>
    <s v="FM001001"/>
    <m/>
    <s v="P"/>
    <m/>
    <m/>
    <m/>
    <m/>
    <s v="D"/>
    <x v="7"/>
    <x v="1"/>
    <s v="Auckland"/>
    <x v="19"/>
  </r>
  <r>
    <s v="DEPT"/>
    <s v="2024"/>
    <s v="002"/>
    <s v="100000"/>
    <s v="1011915 (DG Expenses)"/>
    <s v="DG Expenses"/>
    <s v="62102"/>
    <s v="Trvl-Domestic Exp"/>
    <n v="8.4"/>
    <s v="40/24/027 AP"/>
    <s v="100057925"/>
    <s v="SA"/>
    <d v="2023-08-29T00:00:00"/>
    <s v="40"/>
    <m/>
    <m/>
    <s v="P0"/>
    <m/>
    <m/>
    <s v="11513535 Orbit Fee Penelope Nelson 2023/08/08"/>
    <s v="1"/>
    <s v="FM001001"/>
    <m/>
    <s v="P"/>
    <m/>
    <m/>
    <m/>
    <m/>
    <s v="D"/>
    <x v="7"/>
    <x v="1"/>
    <s v="Auckland"/>
    <x v="19"/>
  </r>
  <r>
    <s v="DEPT"/>
    <s v="2024"/>
    <s v="002"/>
    <s v="100000"/>
    <s v="1011915 (DG Expenses)"/>
    <s v="DG Expenses"/>
    <s v="62101"/>
    <s v="Trvl- Domestic Flght"/>
    <n v="30.89"/>
    <s v="40/24/027 AP"/>
    <s v="100057925"/>
    <s v="SA"/>
    <d v="2023-08-29T00:00:00"/>
    <s v="40"/>
    <m/>
    <m/>
    <s v="P0"/>
    <m/>
    <m/>
    <s v="11513535 Air Penelope Nelson 2023/08/08"/>
    <s v="1"/>
    <s v="FM001001"/>
    <m/>
    <s v="P"/>
    <m/>
    <m/>
    <m/>
    <m/>
    <s v="D"/>
    <x v="7"/>
    <x v="1"/>
    <s v="Auckland"/>
    <x v="19"/>
  </r>
  <r>
    <s v="DEPT"/>
    <s v="2024"/>
    <s v="002"/>
    <s v="100000"/>
    <s v="1011915 (DG Expenses)"/>
    <s v="DG Expenses"/>
    <s v="62102"/>
    <s v="Trvl-Domestic Exp"/>
    <n v="18.850000000000001"/>
    <s v="40/24/027 AP"/>
    <s v="100057925"/>
    <s v="SA"/>
    <d v="2023-08-29T00:00:00"/>
    <s v="40"/>
    <m/>
    <m/>
    <s v="P0"/>
    <m/>
    <m/>
    <s v="11513535 Orbit Fee Penelope Nelson 2023/08/08"/>
    <s v="1"/>
    <s v="FM001001"/>
    <m/>
    <s v="P"/>
    <m/>
    <m/>
    <m/>
    <m/>
    <s v="D"/>
    <x v="7"/>
    <x v="1"/>
    <s v="Auckland"/>
    <x v="19"/>
  </r>
  <r>
    <s v="DEPT"/>
    <s v="2024"/>
    <s v="002"/>
    <s v="100000"/>
    <s v="1011915 (DG Expenses)"/>
    <s v="DG Expenses"/>
    <s v="62101"/>
    <s v="Trvl- Domestic Flght"/>
    <n v="599.36"/>
    <s v="40/24/027 AP"/>
    <s v="100057925"/>
    <s v="SA"/>
    <d v="2023-08-29T00:00:00"/>
    <s v="40"/>
    <m/>
    <m/>
    <s v="P0"/>
    <m/>
    <m/>
    <s v="11513535 Air Penelope Nelson 2023/08/08"/>
    <s v="1"/>
    <s v="FM001001"/>
    <m/>
    <s v="P"/>
    <m/>
    <m/>
    <m/>
    <m/>
    <s v="D"/>
    <x v="7"/>
    <x v="1"/>
    <s v="Auckland"/>
    <x v="19"/>
  </r>
  <r>
    <s v="DEPT"/>
    <s v="2024"/>
    <s v="002"/>
    <s v="100000"/>
    <s v="1011915 (DG Expenses)"/>
    <s v="DG Expenses"/>
    <s v="62102"/>
    <s v="Trvl-Domestic Exp"/>
    <n v="329.13"/>
    <s v="Penelope Nelson"/>
    <s v="100058152"/>
    <s v="SA"/>
    <d v="2023-08-30T00:00:00"/>
    <s v="40"/>
    <m/>
    <m/>
    <s v="P0"/>
    <m/>
    <m/>
    <s v="Orana Motor Inn Te Hiku visit 11-12 July 2023 - me"/>
    <s v="1"/>
    <s v="FM001001"/>
    <m/>
    <s v="P"/>
    <m/>
    <m/>
    <m/>
    <m/>
    <s v="D"/>
    <x v="1"/>
    <x v="5"/>
    <s v="Northland"/>
    <x v="12"/>
  </r>
  <r>
    <s v="DEPT"/>
    <s v="2024"/>
    <s v="002"/>
    <s v="100000"/>
    <s v="1011915 (DG Expenses)"/>
    <s v="DG Expenses"/>
    <s v="62102"/>
    <s v="Trvl-Domestic Exp"/>
    <n v="13.57"/>
    <s v="Penelope Nelson"/>
    <s v="100058152"/>
    <s v="SA"/>
    <d v="2023-08-30T00:00:00"/>
    <s v="40"/>
    <m/>
    <m/>
    <s v="P0"/>
    <m/>
    <m/>
    <s v="The Gecko Cafe Te Hiku visit 11-12 July 2023 (Mea"/>
    <s v="1"/>
    <s v="FM001001"/>
    <m/>
    <s v="P"/>
    <m/>
    <m/>
    <m/>
    <m/>
    <s v="D"/>
    <x v="1"/>
    <x v="6"/>
    <s v="Northland"/>
    <x v="12"/>
  </r>
  <r>
    <s v="DEPT"/>
    <s v="2024"/>
    <s v="002"/>
    <s v="100000"/>
    <s v="1011915 (DG Expenses)"/>
    <s v="DG Expenses"/>
    <s v="62104"/>
    <s v="Taxi / Cab Services"/>
    <n v="51.3"/>
    <s v="Penelope Nelson"/>
    <s v="100058161"/>
    <s v="SA"/>
    <d v="2023-08-30T00:00:00"/>
    <s v="40"/>
    <m/>
    <m/>
    <s v="P0"/>
    <m/>
    <m/>
    <s v="Wellington Intl Parking at Wellington Airport whil"/>
    <s v="1"/>
    <s v="FM001001"/>
    <m/>
    <s v="P"/>
    <m/>
    <m/>
    <m/>
    <m/>
    <s v="D"/>
    <x v="8"/>
    <x v="2"/>
    <m/>
    <x v="20"/>
  </r>
  <r>
    <s v="DEPT"/>
    <s v="2024"/>
    <s v="003"/>
    <s v="100000"/>
    <s v="1011915 (DG Expenses)"/>
    <s v="DG Expenses"/>
    <s v="62104"/>
    <s v="Taxi / Cab Services"/>
    <n v="103.48"/>
    <s v="Penelope Nelson"/>
    <s v="100089871"/>
    <s v="SA"/>
    <d v="2023-09-28T00:00:00"/>
    <s v="40"/>
    <m/>
    <m/>
    <s v="P0"/>
    <m/>
    <m/>
    <s v="Taxi Fare Tpsl Taxi from save the kiwi board meet"/>
    <s v="1"/>
    <s v="FM001001"/>
    <m/>
    <s v="P"/>
    <m/>
    <m/>
    <m/>
    <m/>
    <s v="D"/>
    <x v="4"/>
    <x v="7"/>
    <s v="Auckland"/>
    <x v="16"/>
  </r>
  <r>
    <s v="DEPT"/>
    <s v="2024"/>
    <s v="003"/>
    <s v="100000"/>
    <s v="1011915 (DG Expenses)"/>
    <s v="DG Expenses"/>
    <s v="62104"/>
    <s v="Taxi / Cab Services"/>
    <n v="103.48"/>
    <s v="Penelope Nelson"/>
    <s v="100089871"/>
    <s v="SA"/>
    <d v="2023-09-28T00:00:00"/>
    <s v="40"/>
    <m/>
    <m/>
    <s v="P0"/>
    <m/>
    <m/>
    <s v="Taxi Fare Tpsl Taxi from Auckland Airport to save"/>
    <s v="1"/>
    <s v="FM001001"/>
    <m/>
    <s v="P"/>
    <m/>
    <m/>
    <m/>
    <m/>
    <s v="D"/>
    <x v="4"/>
    <x v="7"/>
    <s v="Auckland"/>
    <x v="16"/>
  </r>
  <r>
    <s v="DEPT"/>
    <s v="2024"/>
    <s v="004"/>
    <s v="100000"/>
    <s v="1011915 (DG Expenses)"/>
    <s v="DG Expenses"/>
    <s v="62102"/>
    <s v="Trvl-Domestic Exp"/>
    <n v="23.95"/>
    <s v="40/24/044 AP"/>
    <s v="100091164"/>
    <s v="SA"/>
    <d v="2023-10-03T00:00:00"/>
    <s v="40"/>
    <m/>
    <m/>
    <s v="P0"/>
    <m/>
    <m/>
    <s v="11475575 Orbit Fee Penelope Nelson 2023/06/30"/>
    <s v="1"/>
    <s v="FM001001"/>
    <m/>
    <s v="P"/>
    <m/>
    <m/>
    <m/>
    <m/>
    <s v="D"/>
    <x v="0"/>
    <x v="0"/>
    <m/>
    <x v="14"/>
  </r>
  <r>
    <s v="DEPT"/>
    <s v="2024"/>
    <s v="004"/>
    <s v="100000"/>
    <s v="1011915 (DG Expenses)"/>
    <s v="DG Expenses"/>
    <s v="62103"/>
    <s v="Trvl-Overseas Exp"/>
    <n v="28"/>
    <s v="40/24/044 AP"/>
    <s v="100091164"/>
    <s v="SA"/>
    <d v="2023-10-03T00:00:00"/>
    <s v="40"/>
    <m/>
    <m/>
    <s v="P0"/>
    <m/>
    <m/>
    <s v="11476960 Orbit Fee Penelope Nelson 2023/09/21"/>
    <s v="1"/>
    <s v="FM001001"/>
    <m/>
    <s v="P"/>
    <m/>
    <m/>
    <m/>
    <m/>
    <s v="D"/>
    <x v="0"/>
    <x v="0"/>
    <m/>
    <x v="14"/>
  </r>
  <r>
    <s v="DEPT"/>
    <s v="2024"/>
    <s v="004"/>
    <s v="100000"/>
    <s v="1011915 (DG Expenses)"/>
    <s v="DG Expenses"/>
    <s v="62103"/>
    <s v="Trvl-Overseas Exp"/>
    <n v="128.35"/>
    <s v="40/24/044 AP"/>
    <s v="100091164"/>
    <s v="SA"/>
    <d v="2023-10-03T00:00:00"/>
    <s v="40"/>
    <m/>
    <m/>
    <s v="P0"/>
    <m/>
    <m/>
    <s v="11476960 Transfer Penelope Nelson 2023/09/21"/>
    <s v="1"/>
    <s v="FM001001"/>
    <m/>
    <s v="P"/>
    <m/>
    <m/>
    <m/>
    <m/>
    <s v="D"/>
    <x v="0"/>
    <x v="0"/>
    <m/>
    <x v="14"/>
  </r>
  <r>
    <s v="DEPT"/>
    <s v="2024"/>
    <s v="004"/>
    <s v="100000"/>
    <s v="1011915 (DG Expenses)"/>
    <s v="DG Expenses"/>
    <s v="62103"/>
    <s v="Trvl-Overseas Exp"/>
    <n v="0.56000000000000005"/>
    <s v="40/24/044 AP"/>
    <s v="100091164"/>
    <s v="SA"/>
    <d v="2023-10-03T00:00:00"/>
    <s v="40"/>
    <m/>
    <m/>
    <s v="P0"/>
    <m/>
    <m/>
    <s v="11476960 Orbit Fee Penelope Nelson 2023/09/21"/>
    <s v="1"/>
    <s v="FM001001"/>
    <m/>
    <s v="P"/>
    <m/>
    <m/>
    <m/>
    <m/>
    <s v="D"/>
    <x v="0"/>
    <x v="0"/>
    <m/>
    <x v="14"/>
  </r>
  <r>
    <s v="DEPT"/>
    <s v="2024"/>
    <s v="004"/>
    <s v="100000"/>
    <s v="1011915 (DG Expenses)"/>
    <s v="DG Expenses"/>
    <s v="62101"/>
    <s v="Trvl- Domestic Flght"/>
    <n v="-556.67999999999995"/>
    <s v="40/24/044 AP"/>
    <s v="100091164"/>
    <s v="SA"/>
    <d v="2023-10-03T00:00:00"/>
    <s v="50"/>
    <m/>
    <m/>
    <s v="P0"/>
    <m/>
    <m/>
    <s v="11479871 Air Penelope Nelson 2023/06/08"/>
    <s v="1"/>
    <s v="FM001001"/>
    <m/>
    <s v="P"/>
    <m/>
    <m/>
    <m/>
    <m/>
    <s v="D"/>
    <x v="0"/>
    <x v="0"/>
    <m/>
    <x v="14"/>
  </r>
  <r>
    <s v="DEPT"/>
    <s v="2024"/>
    <s v="004"/>
    <s v="100000"/>
    <s v="1011915 (DG Expenses)"/>
    <s v="DG Expenses"/>
    <s v="62102"/>
    <s v="Trvl-Domestic Exp"/>
    <n v="-65.22"/>
    <s v="40/24/044 AP"/>
    <s v="100091164"/>
    <s v="SA"/>
    <d v="2023-10-03T00:00:00"/>
    <s v="50"/>
    <m/>
    <m/>
    <s v="P0"/>
    <m/>
    <m/>
    <s v="11498160 Other Penelope Nelson 2023/09/05"/>
    <s v="1"/>
    <s v="FM001001"/>
    <m/>
    <s v="P"/>
    <m/>
    <m/>
    <m/>
    <m/>
    <s v="D"/>
    <x v="0"/>
    <x v="0"/>
    <m/>
    <x v="14"/>
  </r>
  <r>
    <s v="DEPT"/>
    <s v="2024"/>
    <s v="004"/>
    <s v="100000"/>
    <s v="1011915 (DG Expenses)"/>
    <s v="DG Expenses"/>
    <s v="62102"/>
    <s v="Trvl-Domestic Exp"/>
    <n v="8.4"/>
    <s v="40/24/045 AP"/>
    <s v="100091168"/>
    <s v="SA"/>
    <d v="2023-10-02T00:00:00"/>
    <s v="40"/>
    <m/>
    <m/>
    <s v="P0"/>
    <m/>
    <m/>
    <s v="11511052 Orbit Fee Penelope Nelson 2023/09/08"/>
    <s v="1"/>
    <s v="FM001001"/>
    <m/>
    <s v="P"/>
    <m/>
    <m/>
    <m/>
    <m/>
    <s v="D"/>
    <x v="3"/>
    <x v="1"/>
    <s v="KeriKeri"/>
    <x v="21"/>
  </r>
  <r>
    <s v="DEPT"/>
    <s v="2024"/>
    <s v="004"/>
    <s v="100000"/>
    <s v="1011915 (DG Expenses)"/>
    <s v="DG Expenses"/>
    <s v="62102"/>
    <s v="Trvl-Domestic Exp"/>
    <n v="121.74"/>
    <s v="40/24/045 AP"/>
    <s v="100091168"/>
    <s v="SA"/>
    <d v="2023-10-02T00:00:00"/>
    <s v="40"/>
    <m/>
    <m/>
    <s v="P0"/>
    <m/>
    <m/>
    <s v="11511052 Hotel Penelope Nelson 2023/09/08"/>
    <s v="1"/>
    <s v="FM001001"/>
    <m/>
    <s v="P"/>
    <m/>
    <m/>
    <m/>
    <m/>
    <s v="D"/>
    <x v="3"/>
    <x v="3"/>
    <s v="KeriKeri"/>
    <x v="21"/>
  </r>
  <r>
    <s v="DEPT"/>
    <s v="2024"/>
    <s v="004"/>
    <s v="100000"/>
    <s v="1011915 (DG Expenses)"/>
    <s v="DG Expenses"/>
    <s v="62102"/>
    <s v="Trvl-Domestic Exp"/>
    <n v="0.56000000000000005"/>
    <s v="40/24/045 AP"/>
    <s v="100091168"/>
    <s v="SA"/>
    <d v="2023-10-02T00:00:00"/>
    <s v="40"/>
    <m/>
    <m/>
    <s v="P0"/>
    <m/>
    <m/>
    <s v="11511052 Orbit Fee Penelope Nelson 2023/09/08"/>
    <s v="1"/>
    <s v="FM001001"/>
    <m/>
    <s v="P"/>
    <m/>
    <m/>
    <m/>
    <m/>
    <s v="D"/>
    <x v="3"/>
    <x v="1"/>
    <s v="KeriKeri"/>
    <x v="21"/>
  </r>
  <r>
    <s v="DEPT"/>
    <s v="2024"/>
    <s v="004"/>
    <s v="100000"/>
    <s v="1011915 (DG Expenses)"/>
    <s v="DG Expenses"/>
    <s v="62102"/>
    <s v="Trvl-Domestic Exp"/>
    <n v="11.2"/>
    <s v="40/24/045 AP"/>
    <s v="100091168"/>
    <s v="SA"/>
    <d v="2023-10-02T00:00:00"/>
    <s v="40"/>
    <m/>
    <m/>
    <s v="P0"/>
    <m/>
    <m/>
    <s v="11511052 Orbit Fee Penelope Nelson 2023/09/08"/>
    <s v="1"/>
    <s v="FM001001"/>
    <m/>
    <s v="P"/>
    <m/>
    <m/>
    <m/>
    <m/>
    <s v="D"/>
    <x v="3"/>
    <x v="1"/>
    <s v="KeriKeri"/>
    <x v="21"/>
  </r>
  <r>
    <s v="DEPT"/>
    <s v="2024"/>
    <s v="004"/>
    <s v="100000"/>
    <s v="1011915 (DG Expenses)"/>
    <s v="DG Expenses"/>
    <s v="62102"/>
    <s v="Trvl-Domestic Exp"/>
    <n v="-104.35"/>
    <s v="40/24/045 AP"/>
    <s v="100091168"/>
    <s v="SA"/>
    <d v="2023-10-02T00:00:00"/>
    <s v="50"/>
    <m/>
    <m/>
    <s v="P0"/>
    <m/>
    <m/>
    <s v="11511052 Other Penelope Nelson 2023/09/08"/>
    <s v="1"/>
    <s v="FM001001"/>
    <m/>
    <s v="P"/>
    <m/>
    <m/>
    <m/>
    <m/>
    <s v="D"/>
    <x v="3"/>
    <x v="1"/>
    <s v="KeriKeri"/>
    <x v="21"/>
  </r>
  <r>
    <s v="DEPT"/>
    <s v="2024"/>
    <s v="004"/>
    <s v="100000"/>
    <s v="1011915 (DG Expenses)"/>
    <s v="DG Expenses"/>
    <s v="62101"/>
    <s v="Trvl- Domestic Flght"/>
    <n v="54.92"/>
    <s v="40/24/045 AP"/>
    <s v="100091168"/>
    <s v="SA"/>
    <d v="2023-10-02T00:00:00"/>
    <s v="40"/>
    <m/>
    <m/>
    <s v="P0"/>
    <m/>
    <m/>
    <s v="11511052 Air Penelope Nelson 2023/09/08"/>
    <s v="1"/>
    <s v="FM001001"/>
    <m/>
    <s v="P"/>
    <m/>
    <m/>
    <m/>
    <m/>
    <s v="D"/>
    <x v="3"/>
    <x v="1"/>
    <s v="KeriKeri"/>
    <x v="21"/>
  </r>
  <r>
    <s v="DEPT"/>
    <s v="2024"/>
    <s v="004"/>
    <s v="100000"/>
    <s v="1011915 (DG Expenses)"/>
    <s v="DG Expenses"/>
    <s v="62101"/>
    <s v="Trvl- Domestic Flght"/>
    <n v="314.89"/>
    <s v="40/24/045 AP"/>
    <s v="100091168"/>
    <s v="SA"/>
    <d v="2023-10-02T00:00:00"/>
    <s v="40"/>
    <m/>
    <m/>
    <s v="P0"/>
    <m/>
    <m/>
    <s v="11511052 Air Penelope Nelson 2023/09/08"/>
    <s v="1"/>
    <s v="FM001001"/>
    <m/>
    <s v="P"/>
    <m/>
    <m/>
    <m/>
    <m/>
    <s v="D"/>
    <x v="3"/>
    <x v="1"/>
    <s v="KeriKeri"/>
    <x v="21"/>
  </r>
  <r>
    <s v="DEPT"/>
    <s v="2024"/>
    <s v="004"/>
    <s v="100000"/>
    <s v="1011915 (DG Expenses)"/>
    <s v="DG Expenses"/>
    <s v="62102"/>
    <s v="Trvl-Domestic Exp"/>
    <n v="0.56000000000000005"/>
    <s v="40/24/045 AP"/>
    <s v="100091168"/>
    <s v="SA"/>
    <d v="2023-10-02T00:00:00"/>
    <s v="40"/>
    <m/>
    <m/>
    <s v="P0"/>
    <m/>
    <m/>
    <s v="11511052 Orbit Fee Penelope Nelson 2023/09/08"/>
    <s v="1"/>
    <s v="FM001001"/>
    <m/>
    <s v="P"/>
    <m/>
    <m/>
    <m/>
    <m/>
    <s v="D"/>
    <x v="3"/>
    <x v="1"/>
    <s v="KeriKeri"/>
    <x v="21"/>
  </r>
  <r>
    <s v="DEPT"/>
    <s v="2024"/>
    <s v="004"/>
    <s v="100000"/>
    <s v="1011915 (DG Expenses)"/>
    <s v="DG Expenses"/>
    <s v="62102"/>
    <s v="Trvl-Domestic Exp"/>
    <n v="23.48"/>
    <s v="40/24/045 AP"/>
    <s v="100091168"/>
    <s v="SA"/>
    <d v="2023-10-02T00:00:00"/>
    <s v="40"/>
    <m/>
    <m/>
    <s v="P0"/>
    <m/>
    <m/>
    <s v="11511052 Hotel Penelope Nelson 2023/09/08"/>
    <s v="1"/>
    <s v="FM001001"/>
    <m/>
    <s v="P"/>
    <m/>
    <m/>
    <m/>
    <m/>
    <s v="D"/>
    <x v="3"/>
    <x v="3"/>
    <s v="KeriKeri"/>
    <x v="21"/>
  </r>
  <r>
    <s v="DEPT"/>
    <s v="2024"/>
    <s v="004"/>
    <s v="100000"/>
    <s v="1011915 (DG Expenses)"/>
    <s v="DG Expenses"/>
    <s v="62102"/>
    <s v="Trvl-Domestic Exp"/>
    <n v="69.13"/>
    <s v="40/24/045 AP"/>
    <s v="100091168"/>
    <s v="SA"/>
    <d v="2023-10-02T00:00:00"/>
    <s v="40"/>
    <m/>
    <m/>
    <s v="P0"/>
    <m/>
    <m/>
    <s v="11513535 Other Penelope Nelson 2023/08/08"/>
    <s v="1"/>
    <s v="FM001001"/>
    <m/>
    <s v="P"/>
    <m/>
    <m/>
    <m/>
    <m/>
    <s v="D"/>
    <x v="7"/>
    <x v="1"/>
    <s v="Auckland"/>
    <x v="19"/>
  </r>
  <r>
    <s v="DEPT"/>
    <s v="2024"/>
    <s v="004"/>
    <s v="100000"/>
    <s v="1011915 (DG Expenses)"/>
    <s v="DG Expenses"/>
    <s v="62101"/>
    <s v="Trvl- Domestic Flght"/>
    <n v="103.48"/>
    <s v="40/24/047 AP"/>
    <s v="100091169"/>
    <s v="SA"/>
    <d v="2023-10-02T00:00:00"/>
    <s v="40"/>
    <m/>
    <m/>
    <s v="P0"/>
    <m/>
    <m/>
    <s v="11527554 Air Penelope Nelson 2023/10/18"/>
    <s v="1"/>
    <s v="FM001001"/>
    <m/>
    <s v="P"/>
    <m/>
    <m/>
    <m/>
    <m/>
    <s v="D"/>
    <x v="0"/>
    <x v="2"/>
    <m/>
    <x v="14"/>
  </r>
  <r>
    <s v="DEPT"/>
    <s v="2024"/>
    <s v="004"/>
    <s v="100000"/>
    <s v="1011915 (DG Expenses)"/>
    <s v="DG Expenses"/>
    <s v="62102"/>
    <s v="Trvl-Domestic Exp"/>
    <n v="18.850000000000001"/>
    <s v="40/24/047 AP"/>
    <s v="100091169"/>
    <s v="SA"/>
    <d v="2023-10-02T00:00:00"/>
    <s v="40"/>
    <m/>
    <m/>
    <s v="P0"/>
    <m/>
    <m/>
    <s v="11527554 Orbit Fee Penelope Nelson 2023/10/18"/>
    <s v="1"/>
    <s v="FM001001"/>
    <m/>
    <s v="P"/>
    <m/>
    <m/>
    <m/>
    <m/>
    <s v="D"/>
    <x v="0"/>
    <x v="2"/>
    <m/>
    <x v="14"/>
  </r>
  <r>
    <s v="DEPT"/>
    <s v="2024"/>
    <s v="004"/>
    <s v="100000"/>
    <s v="1011915 (DG Expenses)"/>
    <s v="DG Expenses"/>
    <s v="62101"/>
    <s v="Trvl- Domestic Flght"/>
    <n v="298.61"/>
    <s v="40/24/047 AP"/>
    <s v="100091169"/>
    <s v="SA"/>
    <d v="2023-10-02T00:00:00"/>
    <s v="40"/>
    <m/>
    <m/>
    <s v="P0"/>
    <m/>
    <m/>
    <s v="11527554 Air Penelope Nelson 2023/10/18"/>
    <s v="1"/>
    <s v="FM001001"/>
    <m/>
    <s v="P"/>
    <m/>
    <m/>
    <m/>
    <m/>
    <s v="D"/>
    <x v="0"/>
    <x v="2"/>
    <m/>
    <x v="14"/>
  </r>
  <r>
    <s v="DEPT"/>
    <s v="2024"/>
    <s v="004"/>
    <s v="100000"/>
    <s v="1011915 (DG Expenses)"/>
    <s v="DG Expenses"/>
    <s v="62102"/>
    <s v="Trvl-Domestic Exp"/>
    <n v="44.35"/>
    <s v="40/24/046 AP"/>
    <s v="100091172"/>
    <s v="SA"/>
    <d v="2023-10-02T00:00:00"/>
    <s v="40"/>
    <m/>
    <m/>
    <s v="P0"/>
    <m/>
    <m/>
    <s v="11516158 Other Penelope Nelson 2023/08/31"/>
    <s v="1"/>
    <s v="FM001001"/>
    <m/>
    <s v="P"/>
    <m/>
    <m/>
    <m/>
    <m/>
    <s v="D"/>
    <x v="4"/>
    <x v="7"/>
    <s v="Auckland"/>
    <x v="16"/>
  </r>
  <r>
    <s v="DEPT"/>
    <s v="2024"/>
    <s v="004"/>
    <s v="100000"/>
    <s v="1011915 (DG Expenses)"/>
    <s v="DG Expenses"/>
    <s v="62102"/>
    <s v="Trvl-Domestic Exp"/>
    <n v="82.61"/>
    <s v="40/24/046 AP"/>
    <s v="100091172"/>
    <s v="SA"/>
    <d v="2023-10-02T00:00:00"/>
    <s v="40"/>
    <m/>
    <m/>
    <s v="P0"/>
    <m/>
    <m/>
    <s v="11518104 Other Penelope Nelson 2023/09/19"/>
    <s v="1"/>
    <s v="FM001001"/>
    <m/>
    <s v="P"/>
    <m/>
    <m/>
    <m/>
    <m/>
    <s v="D"/>
    <x v="5"/>
    <x v="1"/>
    <s v="Auckland"/>
    <x v="17"/>
  </r>
  <r>
    <s v="DEPT"/>
    <s v="2024"/>
    <s v="004"/>
    <s v="100000"/>
    <s v="1011915 (DG Expenses)"/>
    <s v="DG Expenses"/>
    <s v="62101"/>
    <s v="Trvl- Domestic Flght"/>
    <n v="260.12"/>
    <s v="40/24/046 AP"/>
    <s v="100091172"/>
    <s v="SA"/>
    <d v="2023-10-02T00:00:00"/>
    <s v="40"/>
    <m/>
    <m/>
    <s v="P0"/>
    <m/>
    <m/>
    <s v="11518104 Air Penelope Nelson 2023/09/19"/>
    <s v="1"/>
    <s v="FM001001"/>
    <m/>
    <s v="P"/>
    <m/>
    <m/>
    <m/>
    <m/>
    <s v="D"/>
    <x v="5"/>
    <x v="1"/>
    <s v="Auckland"/>
    <x v="17"/>
  </r>
  <r>
    <s v="DEPT"/>
    <s v="2024"/>
    <s v="004"/>
    <s v="100000"/>
    <s v="1011915 (DG Expenses)"/>
    <s v="DG Expenses"/>
    <s v="62102"/>
    <s v="Trvl-Domestic Exp"/>
    <n v="8.4"/>
    <s v="40/24/046 AP"/>
    <s v="100091172"/>
    <s v="SA"/>
    <d v="2023-10-02T00:00:00"/>
    <s v="40"/>
    <m/>
    <m/>
    <s v="P0"/>
    <m/>
    <m/>
    <s v="11518104 Orbit Fee Penelope Nelson 2023/09/19"/>
    <s v="1"/>
    <s v="FM001001"/>
    <m/>
    <s v="P"/>
    <m/>
    <m/>
    <m/>
    <m/>
    <s v="D"/>
    <x v="5"/>
    <x v="1"/>
    <s v="Auckland"/>
    <x v="17"/>
  </r>
  <r>
    <s v="DEPT"/>
    <s v="2024"/>
    <s v="004"/>
    <s v="100000"/>
    <s v="1011915 (DG Expenses)"/>
    <s v="DG Expenses"/>
    <s v="62102"/>
    <s v="Trvl-Domestic Exp"/>
    <n v="46.96"/>
    <s v="40/24/046 AP"/>
    <s v="100091172"/>
    <s v="SA"/>
    <d v="2023-10-02T00:00:00"/>
    <s v="40"/>
    <m/>
    <m/>
    <s v="P0"/>
    <m/>
    <m/>
    <s v="11518104 Other Penelope Nelson 2023/09/19"/>
    <s v="1"/>
    <s v="FM001001"/>
    <m/>
    <s v="P"/>
    <m/>
    <m/>
    <m/>
    <m/>
    <s v="D"/>
    <x v="5"/>
    <x v="1"/>
    <s v="Auckland"/>
    <x v="17"/>
  </r>
  <r>
    <s v="DEPT"/>
    <s v="2024"/>
    <s v="004"/>
    <s v="100000"/>
    <s v="1011915 (DG Expenses)"/>
    <s v="DG Expenses"/>
    <s v="62102"/>
    <s v="Trvl-Domestic Exp"/>
    <n v="170.43"/>
    <s v="40/24/046 AP"/>
    <s v="100091172"/>
    <s v="SA"/>
    <d v="2023-10-02T00:00:00"/>
    <s v="40"/>
    <m/>
    <m/>
    <s v="P0"/>
    <m/>
    <m/>
    <s v="11518104 Hotel Penelope Nelson 2023/09/19"/>
    <s v="1"/>
    <s v="FM001001"/>
    <m/>
    <s v="P"/>
    <m/>
    <m/>
    <m/>
    <m/>
    <s v="D"/>
    <x v="5"/>
    <x v="3"/>
    <s v="Auckland"/>
    <x v="17"/>
  </r>
  <r>
    <s v="DEPT"/>
    <s v="2024"/>
    <s v="004"/>
    <s v="100000"/>
    <s v="1011915 (DG Expenses)"/>
    <s v="DG Expenses"/>
    <s v="62102"/>
    <s v="Trvl-Domestic Exp"/>
    <n v="0.56000000000000005"/>
    <s v="40/24/046 AP"/>
    <s v="100091172"/>
    <s v="SA"/>
    <d v="2023-10-02T00:00:00"/>
    <s v="40"/>
    <m/>
    <m/>
    <s v="P0"/>
    <m/>
    <m/>
    <s v="11518104 Orbit Fee Penelope Nelson 2023/09/19"/>
    <s v="1"/>
    <s v="FM001001"/>
    <m/>
    <s v="P"/>
    <m/>
    <m/>
    <m/>
    <m/>
    <s v="D"/>
    <x v="5"/>
    <x v="1"/>
    <s v="Auckland"/>
    <x v="17"/>
  </r>
  <r>
    <s v="DEPT"/>
    <s v="2024"/>
    <s v="004"/>
    <s v="100000"/>
    <s v="1011915 (DG Expenses)"/>
    <s v="DG Expenses"/>
    <s v="62103"/>
    <s v="Trvl-Overseas Exp"/>
    <n v="461.33"/>
    <s v="40/24/046 AP"/>
    <s v="100091172"/>
    <s v="SA"/>
    <d v="2023-10-02T00:00:00"/>
    <s v="40"/>
    <m/>
    <m/>
    <s v="P0"/>
    <m/>
    <m/>
    <s v="11521923 Air Penelope Nelson 2023/11/15"/>
    <s v="1"/>
    <s v="FM001001"/>
    <m/>
    <s v="P"/>
    <m/>
    <m/>
    <m/>
    <m/>
    <s v="D"/>
    <x v="6"/>
    <x v="4"/>
    <s v="Sydney"/>
    <x v="18"/>
  </r>
  <r>
    <s v="DEPT"/>
    <s v="2024"/>
    <s v="004"/>
    <s v="100000"/>
    <s v="1011915 (DG Expenses)"/>
    <s v="DG Expenses"/>
    <s v="62101"/>
    <s v="Trvl- Domestic Flght"/>
    <n v="752.95"/>
    <s v="40/24/064 AP"/>
    <s v="100113851"/>
    <s v="SA"/>
    <d v="2023-10-30T00:00:00"/>
    <s v="40"/>
    <m/>
    <m/>
    <s v="P0"/>
    <m/>
    <m/>
    <s v="11543444 Air Penelope Nelson 2023/10/04"/>
    <s v="1"/>
    <s v="FM001001"/>
    <m/>
    <s v="P"/>
    <m/>
    <m/>
    <m/>
    <m/>
    <s v="D"/>
    <x v="9"/>
    <x v="1"/>
    <s v="Christchurch"/>
    <x v="22"/>
  </r>
  <r>
    <s v="DEPT"/>
    <s v="2024"/>
    <s v="004"/>
    <s v="100000"/>
    <s v="1011915 (DG Expenses)"/>
    <s v="DG Expenses"/>
    <s v="62102"/>
    <s v="Trvl-Domestic Exp"/>
    <n v="0.56000000000000005"/>
    <s v="40/24/064 AP"/>
    <s v="100113851"/>
    <s v="SA"/>
    <d v="2023-10-30T00:00:00"/>
    <s v="40"/>
    <m/>
    <m/>
    <s v="P0"/>
    <m/>
    <m/>
    <s v="11543444 Orbit Fee Penelope Nelson 2023/10/04"/>
    <s v="1"/>
    <s v="FM001001"/>
    <m/>
    <s v="P"/>
    <m/>
    <m/>
    <m/>
    <m/>
    <s v="D"/>
    <x v="9"/>
    <x v="1"/>
    <s v="Christchurch"/>
    <x v="22"/>
  </r>
  <r>
    <s v="DEPT"/>
    <s v="2024"/>
    <s v="004"/>
    <s v="100000"/>
    <s v="1011915 (DG Expenses)"/>
    <s v="DG Expenses"/>
    <s v="62102"/>
    <s v="Trvl-Domestic Exp"/>
    <n v="11.2"/>
    <s v="40/24/064 AP"/>
    <s v="100113851"/>
    <s v="SA"/>
    <d v="2023-10-30T00:00:00"/>
    <s v="40"/>
    <m/>
    <m/>
    <s v="P0"/>
    <m/>
    <m/>
    <s v="11543444 Orbit Fee Penelope Nelson 2023/10/04"/>
    <s v="1"/>
    <s v="FM001001"/>
    <m/>
    <s v="P"/>
    <m/>
    <m/>
    <m/>
    <m/>
    <s v="D"/>
    <x v="9"/>
    <x v="1"/>
    <s v="Christchurch"/>
    <x v="22"/>
  </r>
  <r>
    <s v="DEPT"/>
    <s v="2024"/>
    <s v="004"/>
    <s v="100000"/>
    <s v="1011915 (DG Expenses)"/>
    <s v="DG Expenses"/>
    <s v="62102"/>
    <s v="Trvl-Domestic Exp"/>
    <n v="0.56000000000000005"/>
    <s v="40/24/064 AP"/>
    <s v="100113851"/>
    <s v="SA"/>
    <d v="2023-10-30T00:00:00"/>
    <s v="40"/>
    <m/>
    <m/>
    <s v="P0"/>
    <m/>
    <m/>
    <s v="11543444 Orbit Fee Penelope Nelson 2023/10/04"/>
    <s v="1"/>
    <s v="FM001001"/>
    <m/>
    <s v="P"/>
    <m/>
    <m/>
    <m/>
    <m/>
    <s v="D"/>
    <x v="9"/>
    <x v="1"/>
    <s v="Christchurch"/>
    <x v="22"/>
  </r>
  <r>
    <s v="DEPT"/>
    <s v="2024"/>
    <s v="004"/>
    <s v="100000"/>
    <s v="1011915 (DG Expenses)"/>
    <s v="DG Expenses"/>
    <s v="62102"/>
    <s v="Trvl-Domestic Exp"/>
    <n v="18.850000000000001"/>
    <s v="40/24/064 AP"/>
    <s v="100113851"/>
    <s v="SA"/>
    <d v="2023-10-30T00:00:00"/>
    <s v="40"/>
    <m/>
    <m/>
    <s v="P0"/>
    <m/>
    <m/>
    <s v="11543444 Orbit Fee Penelope Nelson 2023/10/04"/>
    <s v="1"/>
    <s v="FM001001"/>
    <m/>
    <s v="P"/>
    <m/>
    <m/>
    <m/>
    <m/>
    <s v="D"/>
    <x v="9"/>
    <x v="1"/>
    <s v="Christchurch"/>
    <x v="22"/>
  </r>
  <r>
    <s v="DEPT"/>
    <s v="2024"/>
    <s v="004"/>
    <s v="100000"/>
    <s v="1011915 (DG Expenses)"/>
    <s v="DG Expenses"/>
    <s v="62102"/>
    <s v="Trvl-Domestic Exp"/>
    <n v="8.4"/>
    <s v="40/24/064 AP"/>
    <s v="100113851"/>
    <s v="SA"/>
    <d v="2023-10-30T00:00:00"/>
    <s v="40"/>
    <m/>
    <m/>
    <s v="P0"/>
    <m/>
    <m/>
    <s v="11543444 Orbit Fee Penelope Nelson 2023/10/04"/>
    <s v="1"/>
    <s v="FM001001"/>
    <m/>
    <s v="P"/>
    <m/>
    <m/>
    <m/>
    <m/>
    <s v="D"/>
    <x v="9"/>
    <x v="1"/>
    <s v="Christchurch"/>
    <x v="22"/>
  </r>
  <r>
    <s v="DEPT"/>
    <s v="2024"/>
    <s v="004"/>
    <s v="100000"/>
    <s v="1011915 (DG Expenses)"/>
    <s v="DG Expenses"/>
    <s v="62102"/>
    <s v="Trvl-Domestic Exp"/>
    <n v="8.4"/>
    <s v="40/24/064 AP"/>
    <s v="100113851"/>
    <s v="SA"/>
    <d v="2023-10-30T00:00:00"/>
    <s v="40"/>
    <m/>
    <m/>
    <s v="P0"/>
    <m/>
    <m/>
    <s v="11543444 Orbit Fee Penelope Nelson 2023/10/04"/>
    <s v="1"/>
    <s v="FM001001"/>
    <m/>
    <s v="P"/>
    <m/>
    <m/>
    <m/>
    <m/>
    <s v="D"/>
    <x v="9"/>
    <x v="1"/>
    <s v="Christchurch"/>
    <x v="22"/>
  </r>
  <r>
    <s v="DEPT"/>
    <s v="2024"/>
    <s v="004"/>
    <s v="100000"/>
    <s v="1011915 (DG Expenses)"/>
    <s v="DG Expenses"/>
    <s v="62102"/>
    <s v="Trvl-Domestic Exp"/>
    <n v="79.569999999999993"/>
    <s v="40/24/064 AP"/>
    <s v="100113851"/>
    <s v="SA"/>
    <d v="2023-10-30T00:00:00"/>
    <s v="40"/>
    <m/>
    <m/>
    <s v="P0"/>
    <m/>
    <m/>
    <s v="11543444 Other Penelope Nelson 2023/10/04"/>
    <s v="1"/>
    <s v="FM001001"/>
    <m/>
    <s v="P"/>
    <m/>
    <m/>
    <m/>
    <m/>
    <s v="D"/>
    <x v="9"/>
    <x v="1"/>
    <s v="Christchurch"/>
    <x v="22"/>
  </r>
  <r>
    <s v="DEPT"/>
    <s v="2024"/>
    <s v="004"/>
    <s v="100000"/>
    <s v="1011915 (DG Expenses)"/>
    <s v="DG Expenses"/>
    <s v="62104"/>
    <s v="Taxi / Cab Services"/>
    <n v="22.3"/>
    <s v="40/24/064 AP"/>
    <s v="100113851"/>
    <s v="SA"/>
    <d v="2023-10-30T00:00:00"/>
    <s v="40"/>
    <m/>
    <m/>
    <s v="P0"/>
    <m/>
    <m/>
    <s v="11543444 Transfer Penelope Nelson 2023/10/04"/>
    <s v="1"/>
    <s v="FM001001"/>
    <m/>
    <s v="P"/>
    <m/>
    <m/>
    <m/>
    <m/>
    <s v="D"/>
    <x v="9"/>
    <x v="7"/>
    <s v="Christchurch"/>
    <x v="22"/>
  </r>
  <r>
    <s v="DEPT"/>
    <s v="2024"/>
    <s v="004"/>
    <s v="100000"/>
    <s v="1011915 (DG Expenses)"/>
    <s v="DG Expenses"/>
    <s v="62101"/>
    <s v="Trvl- Domestic Flght"/>
    <n v="314.69"/>
    <s v="40/24/066 AP"/>
    <s v="100113853"/>
    <s v="SA"/>
    <d v="2023-10-30T00:00:00"/>
    <s v="40"/>
    <m/>
    <m/>
    <s v="P0"/>
    <m/>
    <m/>
    <s v="11552610 Air Penelope Nelson 2023/11/02"/>
    <s v="1"/>
    <s v="FM001001"/>
    <m/>
    <s v="P"/>
    <m/>
    <m/>
    <m/>
    <m/>
    <s v="D"/>
    <x v="10"/>
    <x v="1"/>
    <s v="Christchurch"/>
    <x v="23"/>
  </r>
  <r>
    <s v="DEPT"/>
    <s v="2024"/>
    <s v="004"/>
    <s v="100000"/>
    <s v="1011915 (DG Expenses)"/>
    <s v="DG Expenses"/>
    <s v="62102"/>
    <s v="Trvl-Domestic Exp"/>
    <n v="18.850000000000001"/>
    <s v="40/24/066 AP"/>
    <s v="100113853"/>
    <s v="SA"/>
    <d v="2023-10-30T00:00:00"/>
    <s v="40"/>
    <m/>
    <m/>
    <s v="P0"/>
    <m/>
    <m/>
    <s v="11552610 Orbit Fee Penelope Nelson 2023/11/02"/>
    <s v="1"/>
    <s v="FM001001"/>
    <m/>
    <s v="P"/>
    <m/>
    <m/>
    <m/>
    <m/>
    <s v="D"/>
    <x v="10"/>
    <x v="1"/>
    <s v="Christchurch"/>
    <x v="23"/>
  </r>
  <r>
    <s v="DEPT"/>
    <s v="2024"/>
    <s v="004"/>
    <s v="100000"/>
    <s v="1011915 (DG Expenses)"/>
    <s v="DG Expenses"/>
    <s v="62102"/>
    <s v="Trvl-Domestic Exp"/>
    <n v="11.2"/>
    <s v="40/24/066 AP"/>
    <s v="100113853"/>
    <s v="SA"/>
    <d v="2023-10-30T00:00:00"/>
    <s v="40"/>
    <m/>
    <m/>
    <s v="P0"/>
    <m/>
    <m/>
    <s v="11552610 Orbit Fee Penelope Nelson 2023/11/02"/>
    <s v="1"/>
    <s v="FM001001"/>
    <m/>
    <s v="P"/>
    <m/>
    <m/>
    <m/>
    <m/>
    <s v="D"/>
    <x v="10"/>
    <x v="1"/>
    <s v="Christchurch"/>
    <x v="23"/>
  </r>
  <r>
    <s v="DEPT"/>
    <s v="2024"/>
    <s v="004"/>
    <s v="100000"/>
    <s v="1011915 (DG Expenses)"/>
    <s v="DG Expenses"/>
    <s v="62103"/>
    <s v="Trvl-Overseas Exp"/>
    <n v="533.79999999999995"/>
    <s v="40/24/061 AP"/>
    <s v="100113854"/>
    <s v="SA"/>
    <d v="2023-10-30T00:00:00"/>
    <s v="40"/>
    <m/>
    <m/>
    <s v="P0"/>
    <m/>
    <m/>
    <s v="11320214 Hotel Penelope Nelson 2023/10/24"/>
    <s v="1"/>
    <s v="FM001001"/>
    <m/>
    <s v="P"/>
    <m/>
    <m/>
    <m/>
    <m/>
    <s v="D"/>
    <x v="0"/>
    <x v="0"/>
    <m/>
    <x v="14"/>
  </r>
  <r>
    <s v="DEPT"/>
    <s v="2024"/>
    <s v="004"/>
    <s v="100000"/>
    <s v="1011915 (DG Expenses)"/>
    <s v="DG Expenses"/>
    <s v="62103"/>
    <s v="Trvl-Overseas Exp"/>
    <n v="-551.12"/>
    <s v="40/24/061 AP"/>
    <s v="100113854"/>
    <s v="SA"/>
    <d v="2023-10-30T00:00:00"/>
    <s v="50"/>
    <m/>
    <m/>
    <s v="P0"/>
    <m/>
    <m/>
    <s v="11476960 Hotel Penelope Nelson 2023/10/16"/>
    <s v="1"/>
    <s v="FM001001"/>
    <m/>
    <s v="P"/>
    <m/>
    <m/>
    <m/>
    <m/>
    <s v="D"/>
    <x v="0"/>
    <x v="0"/>
    <m/>
    <x v="14"/>
  </r>
  <r>
    <s v="DEPT"/>
    <s v="2024"/>
    <s v="004"/>
    <s v="100000"/>
    <s v="1011915 (DG Expenses)"/>
    <s v="DG Expenses"/>
    <s v="62103"/>
    <s v="Trvl-Overseas Exp"/>
    <n v="0.56000000000000005"/>
    <s v="40/24/061 AP"/>
    <s v="100113854"/>
    <s v="SA"/>
    <d v="2023-10-30T00:00:00"/>
    <s v="40"/>
    <m/>
    <m/>
    <s v="P0"/>
    <m/>
    <m/>
    <s v="11476960 Orbit Fee Penelope Nelson 2023/10/16"/>
    <s v="1"/>
    <s v="FM001001"/>
    <m/>
    <s v="P"/>
    <m/>
    <m/>
    <m/>
    <m/>
    <s v="D"/>
    <x v="0"/>
    <x v="0"/>
    <m/>
    <x v="14"/>
  </r>
  <r>
    <s v="DEPT"/>
    <s v="2024"/>
    <s v="004"/>
    <s v="100000"/>
    <s v="1011915 (DG Expenses)"/>
    <s v="DG Expenses"/>
    <s v="62103"/>
    <s v="Trvl-Overseas Exp"/>
    <n v="0.56000000000000005"/>
    <s v="40/24/061 AP"/>
    <s v="100113854"/>
    <s v="SA"/>
    <d v="2023-10-30T00:00:00"/>
    <s v="40"/>
    <m/>
    <m/>
    <s v="P0"/>
    <m/>
    <m/>
    <s v="11476960 Orbit Fee Penelope Nelson 2023/10/16"/>
    <s v="1"/>
    <s v="FM001001"/>
    <m/>
    <s v="P"/>
    <m/>
    <m/>
    <m/>
    <m/>
    <s v="D"/>
    <x v="0"/>
    <x v="0"/>
    <m/>
    <x v="14"/>
  </r>
  <r>
    <s v="DEPT"/>
    <s v="2024"/>
    <s v="004"/>
    <s v="100000"/>
    <s v="1011915 (DG Expenses)"/>
    <s v="DG Expenses"/>
    <s v="62103"/>
    <s v="Trvl-Overseas Exp"/>
    <n v="7.06"/>
    <s v="40/24/061 AP"/>
    <s v="100113854"/>
    <s v="SA"/>
    <d v="2023-10-30T00:00:00"/>
    <s v="40"/>
    <m/>
    <m/>
    <s v="P0"/>
    <m/>
    <m/>
    <s v="11476960 Transfer Penelope Nelson 2023/10/16"/>
    <s v="1"/>
    <s v="FM001001"/>
    <m/>
    <s v="P"/>
    <m/>
    <m/>
    <m/>
    <m/>
    <s v="D"/>
    <x v="0"/>
    <x v="0"/>
    <m/>
    <x v="14"/>
  </r>
  <r>
    <s v="DEPT"/>
    <s v="2024"/>
    <s v="004"/>
    <s v="100000"/>
    <s v="1011915 (DG Expenses)"/>
    <s v="DG Expenses"/>
    <s v="62102"/>
    <s v="Trvl-Domestic Exp"/>
    <n v="11.2"/>
    <s v="40/24/061 AP"/>
    <s v="100113854"/>
    <s v="SA"/>
    <d v="2023-10-30T00:00:00"/>
    <s v="40"/>
    <m/>
    <m/>
    <s v="P0"/>
    <m/>
    <m/>
    <s v="11518104 Orbit Fee Penelope Nelson 2023/09/19"/>
    <s v="1"/>
    <s v="FM001001"/>
    <m/>
    <s v="P"/>
    <m/>
    <m/>
    <m/>
    <m/>
    <s v="D"/>
    <x v="5"/>
    <x v="1"/>
    <s v="Auckland"/>
    <x v="17"/>
  </r>
  <r>
    <s v="DEPT"/>
    <s v="2024"/>
    <s v="004"/>
    <s v="100000"/>
    <s v="1011915 (DG Expenses)"/>
    <s v="DG Expenses"/>
    <s v="62102"/>
    <s v="Trvl-Domestic Exp"/>
    <n v="0.56000000000000005"/>
    <s v="40/24/061 AP"/>
    <s v="100113854"/>
    <s v="SA"/>
    <d v="2023-10-30T00:00:00"/>
    <s v="40"/>
    <m/>
    <m/>
    <s v="P0"/>
    <m/>
    <m/>
    <s v="11518104 Orbit Fee Penelope Nelson 2023/09/19"/>
    <s v="1"/>
    <s v="FM001001"/>
    <m/>
    <s v="P"/>
    <m/>
    <m/>
    <m/>
    <m/>
    <s v="D"/>
    <x v="5"/>
    <x v="1"/>
    <s v="Auckland"/>
    <x v="17"/>
  </r>
  <r>
    <s v="DEPT"/>
    <s v="2024"/>
    <s v="004"/>
    <s v="100000"/>
    <s v="1011915 (DG Expenses)"/>
    <s v="DG Expenses"/>
    <s v="62102"/>
    <s v="Trvl-Domestic Exp"/>
    <n v="8.4"/>
    <s v="40/24/061 AP"/>
    <s v="100113854"/>
    <s v="SA"/>
    <d v="2023-10-30T00:00:00"/>
    <s v="40"/>
    <m/>
    <m/>
    <s v="P0"/>
    <m/>
    <m/>
    <s v="11518104 Orbit Fee Penelope Nelson 2023/09/19"/>
    <s v="1"/>
    <s v="FM001001"/>
    <m/>
    <s v="P"/>
    <m/>
    <m/>
    <m/>
    <m/>
    <s v="D"/>
    <x v="5"/>
    <x v="1"/>
    <s v="Auckland"/>
    <x v="17"/>
  </r>
  <r>
    <s v="DEPT"/>
    <s v="2024"/>
    <s v="004"/>
    <s v="100000"/>
    <s v="1011915 (DG Expenses)"/>
    <s v="DG Expenses"/>
    <s v="62102"/>
    <s v="Trvl-Domestic Exp"/>
    <n v="0.56000000000000005"/>
    <s v="40/24/061 AP"/>
    <s v="100113854"/>
    <s v="SA"/>
    <d v="2023-10-30T00:00:00"/>
    <s v="40"/>
    <m/>
    <m/>
    <s v="P0"/>
    <m/>
    <m/>
    <s v="11518104 Orbit Fee Penelope Nelson 2023/09/19"/>
    <s v="1"/>
    <s v="FM001001"/>
    <m/>
    <s v="P"/>
    <m/>
    <m/>
    <m/>
    <m/>
    <s v="D"/>
    <x v="5"/>
    <x v="1"/>
    <s v="Auckland"/>
    <x v="17"/>
  </r>
  <r>
    <s v="DEPT"/>
    <s v="2024"/>
    <s v="004"/>
    <s v="100000"/>
    <s v="1011915 (DG Expenses)"/>
    <s v="DG Expenses"/>
    <s v="62102"/>
    <s v="Trvl-Domestic Exp"/>
    <n v="11.2"/>
    <s v="40/24/061 AP"/>
    <s v="100113854"/>
    <s v="SA"/>
    <d v="2023-10-30T00:00:00"/>
    <s v="40"/>
    <m/>
    <m/>
    <s v="P0"/>
    <m/>
    <m/>
    <s v="11518104 Orbit Fee Penelope Nelson 2023/09/19"/>
    <s v="1"/>
    <s v="FM001001"/>
    <m/>
    <s v="P"/>
    <m/>
    <m/>
    <m/>
    <m/>
    <s v="D"/>
    <x v="5"/>
    <x v="1"/>
    <s v="Auckland"/>
    <x v="17"/>
  </r>
  <r>
    <s v="DEPT"/>
    <s v="2024"/>
    <s v="004"/>
    <s v="100000"/>
    <s v="1011915 (DG Expenses)"/>
    <s v="DG Expenses"/>
    <s v="62102"/>
    <s v="Trvl-Domestic Exp"/>
    <n v="8.4"/>
    <s v="40/24/061 AP"/>
    <s v="100113854"/>
    <s v="SA"/>
    <d v="2023-10-30T00:00:00"/>
    <s v="40"/>
    <m/>
    <m/>
    <s v="P0"/>
    <m/>
    <m/>
    <s v="11518104 Orbit Fee Penelope Nelson 2023/09/19"/>
    <s v="1"/>
    <s v="FM001001"/>
    <m/>
    <s v="P"/>
    <m/>
    <m/>
    <m/>
    <m/>
    <s v="D"/>
    <x v="5"/>
    <x v="1"/>
    <s v="Auckland"/>
    <x v="17"/>
  </r>
  <r>
    <s v="DEPT"/>
    <s v="2024"/>
    <s v="004"/>
    <s v="100000"/>
    <s v="1011915 (DG Expenses)"/>
    <s v="DG Expenses"/>
    <s v="62102"/>
    <s v="Trvl-Domestic Exp"/>
    <n v="-46.96"/>
    <s v="40/24/061 AP"/>
    <s v="100113854"/>
    <s v="SA"/>
    <d v="2023-10-30T00:00:00"/>
    <s v="50"/>
    <m/>
    <m/>
    <s v="P0"/>
    <m/>
    <m/>
    <s v="11518104 Other Penelope Nelson 2023/09/19"/>
    <s v="1"/>
    <s v="FM001001"/>
    <m/>
    <s v="P"/>
    <m/>
    <m/>
    <m/>
    <m/>
    <s v="D"/>
    <x v="5"/>
    <x v="1"/>
    <s v="Auckland"/>
    <x v="17"/>
  </r>
  <r>
    <s v="DEPT"/>
    <s v="2024"/>
    <s v="004"/>
    <s v="100000"/>
    <s v="1011915 (DG Expenses)"/>
    <s v="DG Expenses"/>
    <s v="62104"/>
    <s v="Taxi / Cab Services"/>
    <n v="77.87"/>
    <s v="40/24/061 AP"/>
    <s v="100113854"/>
    <s v="SA"/>
    <d v="2023-10-30T00:00:00"/>
    <s v="40"/>
    <m/>
    <m/>
    <s v="P0"/>
    <m/>
    <m/>
    <s v="11518104 Transfer Penelope Nelson 2023/09/19"/>
    <s v="1"/>
    <s v="FM001001"/>
    <m/>
    <s v="P"/>
    <m/>
    <m/>
    <m/>
    <m/>
    <s v="D"/>
    <x v="5"/>
    <x v="7"/>
    <s v="Auckland"/>
    <x v="17"/>
  </r>
  <r>
    <s v="DEPT"/>
    <s v="2024"/>
    <s v="004"/>
    <s v="100000"/>
    <s v="1011915 (DG Expenses)"/>
    <s v="DG Expenses"/>
    <s v="62104"/>
    <s v="Taxi / Cab Services"/>
    <n v="86.4"/>
    <s v="40/24/061 AP"/>
    <s v="100113854"/>
    <s v="SA"/>
    <d v="2023-10-30T00:00:00"/>
    <s v="40"/>
    <m/>
    <m/>
    <s v="P0"/>
    <m/>
    <m/>
    <s v="11518104 Transfer Penelope Nelson 2023/09/19"/>
    <s v="1"/>
    <s v="FM001001"/>
    <m/>
    <s v="P"/>
    <m/>
    <m/>
    <m/>
    <m/>
    <s v="D"/>
    <x v="5"/>
    <x v="7"/>
    <s v="Auckland"/>
    <x v="17"/>
  </r>
  <r>
    <s v="DEPT"/>
    <s v="2024"/>
    <s v="004"/>
    <s v="100000"/>
    <s v="1011915 (DG Expenses)"/>
    <s v="DG Expenses"/>
    <s v="62104"/>
    <s v="Taxi / Cab Services"/>
    <n v="90.2"/>
    <s v="Penelope Nelson"/>
    <s v="100113904"/>
    <s v="SA"/>
    <d v="2023-10-30T00:00:00"/>
    <s v="40"/>
    <m/>
    <m/>
    <s v="P0"/>
    <m/>
    <m/>
    <s v="Corporate Cabs  19 September. Auckland visit: Clim"/>
    <s v="1"/>
    <s v="FM001001"/>
    <m/>
    <s v="P"/>
    <m/>
    <m/>
    <m/>
    <m/>
    <s v="D"/>
    <x v="5"/>
    <x v="7"/>
    <s v="Auckland"/>
    <x v="17"/>
  </r>
  <r>
    <s v="DEPT"/>
    <s v="2024"/>
    <s v="004"/>
    <s v="100000"/>
    <s v="1011915 (DG Expenses)"/>
    <s v="DG Expenses"/>
    <s v="62102"/>
    <s v="Trvl-Domestic Exp"/>
    <n v="51.3"/>
    <s v="Penelope Nelson"/>
    <s v="100113910"/>
    <s v="SA"/>
    <d v="2023-10-30T00:00:00"/>
    <s v="40"/>
    <m/>
    <m/>
    <s v="P0"/>
    <m/>
    <m/>
    <s v="Wellington Intl Wellington Airport parking.  Overn"/>
    <s v="1"/>
    <s v="FM001001"/>
    <m/>
    <s v="P"/>
    <m/>
    <m/>
    <m/>
    <m/>
    <s v="D"/>
    <x v="7"/>
    <x v="4"/>
    <s v="Auckland"/>
    <x v="19"/>
  </r>
  <r>
    <s v="DEPT"/>
    <s v="2024"/>
    <s v="005"/>
    <s v="100000"/>
    <s v="1011915 (DG Expenses)"/>
    <s v="DG Expenses"/>
    <s v="62511"/>
    <s v="Hospitality/events"/>
    <n v="89.78"/>
    <s v="REIMB 13NOV23"/>
    <s v="100142612"/>
    <s v="SA"/>
    <d v="2023-11-13T00:00:00"/>
    <s v="40"/>
    <m/>
    <m/>
    <s v="P0"/>
    <m/>
    <m/>
    <s v="James Palmer CE MfE (meal P Nelson and J Palmer)"/>
    <s v="1"/>
    <s v="FM001001"/>
    <m/>
    <s v="P"/>
    <m/>
    <m/>
    <m/>
    <m/>
    <s v="D"/>
    <x v="11"/>
    <x v="2"/>
    <m/>
    <x v="20"/>
  </r>
  <r>
    <s v="DEPT"/>
    <s v="2024"/>
    <s v="005"/>
    <s v="100000"/>
    <s v="1011915 (DG Expenses)"/>
    <s v="DG Expenses"/>
    <s v="62102"/>
    <s v="Trvl-Domestic Exp"/>
    <n v="73.91"/>
    <s v="40/24/079 AP"/>
    <s v="100145771"/>
    <s v="SA"/>
    <d v="2023-11-28T00:00:00"/>
    <s v="40"/>
    <m/>
    <m/>
    <s v="P0"/>
    <m/>
    <m/>
    <s v="11552610 Other Penelope Nelson 2023/11/02"/>
    <s v="1"/>
    <s v="FM001001"/>
    <m/>
    <s v="P"/>
    <m/>
    <m/>
    <m/>
    <m/>
    <s v="D"/>
    <x v="10"/>
    <x v="1"/>
    <s v="Christchurch"/>
    <x v="23"/>
  </r>
  <r>
    <s v="DEPT"/>
    <s v="2024"/>
    <s v="005"/>
    <s v="100000"/>
    <s v="1011915 (DG Expenses)"/>
    <s v="DG Expenses"/>
    <s v="62101"/>
    <s v="Trvl- Domestic Flght"/>
    <n v="308.86"/>
    <s v="40/24/080 AP"/>
    <s v="100145772"/>
    <s v="SA"/>
    <d v="2023-11-28T00:00:00"/>
    <s v="40"/>
    <m/>
    <m/>
    <s v="P0"/>
    <m/>
    <m/>
    <s v="11562777 Air Penelope Nelson 2023/12/20"/>
    <s v="1"/>
    <s v="FM001001"/>
    <m/>
    <s v="P"/>
    <m/>
    <m/>
    <m/>
    <m/>
    <s v="D"/>
    <x v="0"/>
    <x v="0"/>
    <m/>
    <x v="14"/>
  </r>
  <r>
    <s v="DEPT"/>
    <s v="2024"/>
    <s v="005"/>
    <s v="100000"/>
    <s v="1011915 (DG Expenses)"/>
    <s v="DG Expenses"/>
    <s v="62102"/>
    <s v="Trvl-Domestic Exp"/>
    <n v="8.4"/>
    <s v="40/24/080 AP"/>
    <s v="100145772"/>
    <s v="SA"/>
    <d v="2023-11-28T00:00:00"/>
    <s v="40"/>
    <m/>
    <m/>
    <s v="P0"/>
    <m/>
    <m/>
    <s v="11561152 Orbit Fee Penelope Nelson 2023/11/09"/>
    <s v="1"/>
    <s v="FM001001"/>
    <m/>
    <s v="P"/>
    <m/>
    <m/>
    <m/>
    <m/>
    <s v="D"/>
    <x v="12"/>
    <x v="1"/>
    <s v="Christchurch"/>
    <x v="24"/>
  </r>
  <r>
    <s v="DEPT"/>
    <s v="2024"/>
    <s v="005"/>
    <s v="100000"/>
    <s v="1011915 (DG Expenses)"/>
    <s v="DG Expenses"/>
    <s v="62102"/>
    <s v="Trvl-Domestic Exp"/>
    <n v="44.78"/>
    <s v="40/24/082 AP"/>
    <s v="100145773"/>
    <s v="SA"/>
    <d v="2023-11-28T00:00:00"/>
    <s v="40"/>
    <m/>
    <m/>
    <s v="P0"/>
    <m/>
    <m/>
    <s v="11561152 Other Penelope Nelson 2023/11/09"/>
    <s v="1"/>
    <s v="FM001001"/>
    <m/>
    <s v="P"/>
    <m/>
    <m/>
    <m/>
    <m/>
    <s v="D"/>
    <x v="12"/>
    <x v="1"/>
    <s v="Christchurch"/>
    <x v="24"/>
  </r>
  <r>
    <s v="DEPT"/>
    <s v="2024"/>
    <s v="005"/>
    <s v="100000"/>
    <s v="1011915 (DG Expenses)"/>
    <s v="DG Expenses"/>
    <s v="62102"/>
    <s v="Trvl-Domestic Exp"/>
    <n v="18.850000000000001"/>
    <s v="40/24/082 AP"/>
    <s v="100145773"/>
    <s v="SA"/>
    <d v="2023-11-28T00:00:00"/>
    <s v="40"/>
    <m/>
    <m/>
    <s v="P0"/>
    <m/>
    <m/>
    <s v="11561152 Orbit Fee Penelope Nelson 2023/11/09"/>
    <s v="1"/>
    <s v="FM001001"/>
    <m/>
    <s v="P"/>
    <m/>
    <m/>
    <m/>
    <m/>
    <s v="D"/>
    <x v="12"/>
    <x v="1"/>
    <s v="Christchurch"/>
    <x v="24"/>
  </r>
  <r>
    <s v="DEPT"/>
    <s v="2024"/>
    <s v="005"/>
    <s v="100000"/>
    <s v="1011915 (DG Expenses)"/>
    <s v="DG Expenses"/>
    <s v="62102"/>
    <s v="Trvl-Domestic Exp"/>
    <n v="43.91"/>
    <s v="40/24/082 AP"/>
    <s v="100145773"/>
    <s v="SA"/>
    <d v="2023-11-28T00:00:00"/>
    <s v="40"/>
    <m/>
    <m/>
    <s v="P0"/>
    <m/>
    <m/>
    <s v="11562777 Other Penelope Nelson 2023/12/20"/>
    <s v="1"/>
    <s v="FM001001"/>
    <m/>
    <s v="P"/>
    <m/>
    <m/>
    <m/>
    <m/>
    <s v="D"/>
    <x v="0"/>
    <x v="0"/>
    <m/>
    <x v="14"/>
  </r>
  <r>
    <s v="DEPT"/>
    <s v="2024"/>
    <s v="005"/>
    <s v="100000"/>
    <s v="1011915 (DG Expenses)"/>
    <s v="DG Expenses"/>
    <s v="62102"/>
    <s v="Trvl-Domestic Exp"/>
    <n v="18.850000000000001"/>
    <s v="40/24/082 AP"/>
    <s v="100145773"/>
    <s v="SA"/>
    <d v="2023-11-28T00:00:00"/>
    <s v="40"/>
    <m/>
    <m/>
    <s v="P0"/>
    <m/>
    <m/>
    <s v="11562777 Orbit Fee Penelope Nelson 2023/12/20"/>
    <s v="1"/>
    <s v="FM001001"/>
    <m/>
    <s v="P"/>
    <m/>
    <m/>
    <m/>
    <m/>
    <s v="D"/>
    <x v="0"/>
    <x v="0"/>
    <m/>
    <x v="14"/>
  </r>
  <r>
    <s v="DEPT"/>
    <s v="2024"/>
    <s v="005"/>
    <s v="100000"/>
    <s v="1011915 (DG Expenses)"/>
    <s v="DG Expenses"/>
    <s v="62102"/>
    <s v="Trvl-Domestic Exp"/>
    <n v="0.56000000000000005"/>
    <s v="40/24/082 AP"/>
    <s v="100145773"/>
    <s v="SA"/>
    <d v="2023-11-28T00:00:00"/>
    <s v="40"/>
    <m/>
    <m/>
    <s v="P0"/>
    <m/>
    <m/>
    <s v="11552610 Orbit Fee Penelope Nelson 2023/11/02"/>
    <s v="1"/>
    <s v="FM001001"/>
    <m/>
    <s v="P"/>
    <m/>
    <m/>
    <m/>
    <m/>
    <s v="D"/>
    <x v="10"/>
    <x v="1"/>
    <s v="Christchurch"/>
    <x v="23"/>
  </r>
  <r>
    <s v="DEPT"/>
    <s v="2024"/>
    <s v="005"/>
    <s v="100000"/>
    <s v="1011915 (DG Expenses)"/>
    <s v="DG Expenses"/>
    <s v="62101"/>
    <s v="Trvl- Domestic Flght"/>
    <n v="599.36"/>
    <s v="40/24/082 AP"/>
    <s v="100145773"/>
    <s v="SA"/>
    <d v="2023-11-28T00:00:00"/>
    <s v="40"/>
    <m/>
    <m/>
    <s v="P0"/>
    <m/>
    <m/>
    <s v="11561152 Air Penelope Nelson 2023/11/09"/>
    <s v="1"/>
    <s v="FM001001"/>
    <m/>
    <s v="P"/>
    <m/>
    <m/>
    <m/>
    <m/>
    <s v="D"/>
    <x v="12"/>
    <x v="1"/>
    <s v="Christchurch"/>
    <x v="24"/>
  </r>
  <r>
    <s v="DEPT"/>
    <s v="2024"/>
    <s v="005"/>
    <s v="100000"/>
    <s v="1011915 (DG Expenses)"/>
    <s v="DG Expenses"/>
    <s v="62102"/>
    <s v="Trvl-Domestic Exp"/>
    <n v="11.2"/>
    <s v="40/24/083 AP"/>
    <s v="100145774"/>
    <s v="SA"/>
    <d v="2023-11-28T00:00:00"/>
    <s v="40"/>
    <m/>
    <m/>
    <s v="P0"/>
    <m/>
    <m/>
    <s v="11561152 Orbit Fee Penelope Nelson 2023/11/09"/>
    <s v="1"/>
    <s v="FM001001"/>
    <m/>
    <s v="P"/>
    <m/>
    <m/>
    <m/>
    <m/>
    <s v="D"/>
    <x v="12"/>
    <x v="1"/>
    <s v="Christchurch"/>
    <x v="24"/>
  </r>
  <r>
    <s v="DEPT"/>
    <s v="2024"/>
    <s v="005"/>
    <s v="100000"/>
    <s v="1011915 (DG Expenses)"/>
    <s v="DG Expenses"/>
    <s v="62102"/>
    <s v="Trvl-Domestic Exp"/>
    <n v="156.52000000000001"/>
    <s v="40/24/083 AP"/>
    <s v="100145774"/>
    <s v="SA"/>
    <d v="2023-11-28T00:00:00"/>
    <s v="40"/>
    <m/>
    <m/>
    <s v="P0"/>
    <m/>
    <m/>
    <s v="11543444 Hotel Penelope Nelson 2023/10/04"/>
    <s v="1"/>
    <s v="FM001001"/>
    <m/>
    <s v="P"/>
    <m/>
    <m/>
    <m/>
    <m/>
    <s v="D"/>
    <x v="9"/>
    <x v="3"/>
    <s v="Christchurch"/>
    <x v="22"/>
  </r>
  <r>
    <s v="DEPT"/>
    <s v="2024"/>
    <s v="005"/>
    <s v="100000"/>
    <s v="1011915 (DG Expenses)"/>
    <s v="DG Expenses"/>
    <s v="62103"/>
    <s v="Trvl-Overseas Exp"/>
    <n v="0.56000000000000005"/>
    <s v="40/24/083 AP"/>
    <s v="100145774"/>
    <s v="SA"/>
    <d v="2023-11-28T00:00:00"/>
    <s v="40"/>
    <m/>
    <m/>
    <s v="P0"/>
    <m/>
    <m/>
    <s v="11416179 Orbit Fee Penelope Nelson 2023/05/17"/>
    <s v="1"/>
    <s v="FM001001"/>
    <m/>
    <s v="P"/>
    <m/>
    <m/>
    <m/>
    <m/>
    <s v="D"/>
    <x v="13"/>
    <x v="1"/>
    <s v="Melbourne"/>
    <x v="25"/>
  </r>
  <r>
    <s v="DEPT"/>
    <s v="2024"/>
    <s v="005"/>
    <s v="100000"/>
    <s v="1011915 (DG Expenses)"/>
    <s v="DG Expenses"/>
    <s v="62102"/>
    <s v="Trvl-Domestic Exp"/>
    <n v="194.09"/>
    <s v="40/24/083 AP"/>
    <s v="100145774"/>
    <s v="SA"/>
    <d v="2023-11-28T00:00:00"/>
    <s v="40"/>
    <m/>
    <m/>
    <s v="P0"/>
    <m/>
    <m/>
    <s v="11552610 Hotel Penelope Nelson 2023/11/02"/>
    <s v="1"/>
    <s v="FM001001"/>
    <m/>
    <s v="P"/>
    <m/>
    <m/>
    <m/>
    <m/>
    <s v="D"/>
    <x v="10"/>
    <x v="3"/>
    <s v="Christchurch"/>
    <x v="23"/>
  </r>
  <r>
    <s v="DEPT"/>
    <s v="2024"/>
    <s v="005"/>
    <s v="100000"/>
    <s v="1011915 (DG Expenses)"/>
    <s v="DG Expenses"/>
    <s v="62103"/>
    <s v="Trvl-Overseas Exp"/>
    <n v="622.85"/>
    <s v="40/24/083 AP"/>
    <s v="100145774"/>
    <s v="SA"/>
    <d v="2023-11-28T00:00:00"/>
    <s v="40"/>
    <m/>
    <m/>
    <s v="P0"/>
    <m/>
    <m/>
    <s v="11416179 Hotel Penelope Nelson 2023/05/17"/>
    <s v="1"/>
    <s v="FM001001"/>
    <m/>
    <s v="P"/>
    <m/>
    <m/>
    <m/>
    <m/>
    <s v="D"/>
    <x v="13"/>
    <x v="3"/>
    <s v="Melbourne"/>
    <x v="26"/>
  </r>
  <r>
    <s v="DEPT"/>
    <s v="2024"/>
    <s v="005"/>
    <s v="100000"/>
    <s v="1011915 (DG Expenses)"/>
    <s v="DG Expenses"/>
    <s v="62102"/>
    <s v="Trvl-Domestic Exp"/>
    <n v="8.4"/>
    <s v="40/24/083 AP"/>
    <s v="100145774"/>
    <s v="SA"/>
    <d v="2023-11-28T00:00:00"/>
    <s v="40"/>
    <m/>
    <m/>
    <s v="P0"/>
    <m/>
    <m/>
    <s v="11552610 Orbit Fee Penelope Nelson 2023/11/02"/>
    <s v="1"/>
    <s v="FM001001"/>
    <m/>
    <s v="P"/>
    <m/>
    <m/>
    <m/>
    <m/>
    <s v="D"/>
    <x v="10"/>
    <x v="1"/>
    <s v="Christchurch"/>
    <x v="23"/>
  </r>
  <r>
    <s v="DEPT"/>
    <s v="2024"/>
    <s v="005"/>
    <s v="100000"/>
    <s v="1011915 (DG Expenses)"/>
    <s v="DG Expenses"/>
    <s v="62102"/>
    <s v="Trvl-Domestic Exp"/>
    <n v="0.56000000000000005"/>
    <s v="40/24/084 AP"/>
    <s v="100145775"/>
    <s v="SA"/>
    <d v="2023-11-28T00:00:00"/>
    <s v="40"/>
    <m/>
    <m/>
    <s v="P0"/>
    <m/>
    <m/>
    <s v="11561152 Orbit Fee Penelope Nelson 2023/11/09"/>
    <s v="1"/>
    <s v="FM001001"/>
    <m/>
    <s v="P"/>
    <m/>
    <m/>
    <m/>
    <m/>
    <s v="D"/>
    <x v="12"/>
    <x v="1"/>
    <s v="Christchurch"/>
    <x v="24"/>
  </r>
  <r>
    <s v="DEPT"/>
    <s v="2024"/>
    <s v="005"/>
    <s v="100000"/>
    <s v="1011915 (DG Expenses)"/>
    <s v="DG Expenses"/>
    <s v="62102"/>
    <s v="Trvl-Domestic Exp"/>
    <n v="206.22"/>
    <s v="40/24/081 AP"/>
    <s v="100145776"/>
    <s v="SA"/>
    <d v="2023-11-28T00:00:00"/>
    <s v="40"/>
    <m/>
    <m/>
    <s v="P0"/>
    <m/>
    <m/>
    <s v="11561152 Hotel Penelope Nelson 2023/11/09"/>
    <s v="1"/>
    <s v="FM001001"/>
    <m/>
    <s v="P"/>
    <m/>
    <m/>
    <m/>
    <m/>
    <s v="D"/>
    <x v="12"/>
    <x v="3"/>
    <s v="Christchurch"/>
    <x v="24"/>
  </r>
  <r>
    <s v="DEPT"/>
    <s v="2024"/>
    <s v="005"/>
    <s v="100000"/>
    <s v="1011915 (DG Expenses)"/>
    <s v="DG Expenses"/>
    <s v="62102"/>
    <s v="Trvl-Domestic Exp"/>
    <n v="96.52"/>
    <s v="40/24/081 AP"/>
    <s v="100145776"/>
    <s v="SA"/>
    <d v="2023-11-28T00:00:00"/>
    <s v="40"/>
    <m/>
    <m/>
    <s v="P0"/>
    <m/>
    <m/>
    <s v="11521923 Other Penelope Nelson 2023/11/15"/>
    <s v="1"/>
    <s v="FM001001"/>
    <m/>
    <s v="P"/>
    <m/>
    <m/>
    <m/>
    <m/>
    <s v="D"/>
    <x v="6"/>
    <x v="4"/>
    <s v="Sydney"/>
    <x v="18"/>
  </r>
  <r>
    <s v="DEPT"/>
    <s v="2024"/>
    <s v="005"/>
    <s v="100000"/>
    <s v="1011915 (DG Expenses)"/>
    <s v="DG Expenses"/>
    <s v="62103"/>
    <s v="Trvl-Overseas Exp"/>
    <n v="1056.1400000000001"/>
    <s v="Penelope Nelson"/>
    <s v="100146087"/>
    <s v="SA"/>
    <d v="2023-11-29T00:00:00"/>
    <s v="40"/>
    <m/>
    <m/>
    <s v="P0"/>
    <m/>
    <m/>
    <s v="Stamford Hotels PN - accommodation Palm Executive"/>
    <s v="1"/>
    <s v="FM001001"/>
    <m/>
    <s v="P"/>
    <m/>
    <m/>
    <m/>
    <m/>
    <s v="D"/>
    <x v="6"/>
    <x v="3"/>
    <s v="Sydney"/>
    <x v="27"/>
  </r>
  <r>
    <s v="DEPT"/>
    <s v="2024"/>
    <s v="005"/>
    <s v="100000"/>
    <s v="1011915 (DG Expenses)"/>
    <s v="DG Expenses"/>
    <s v="62102"/>
    <s v="Trvl-Domestic Exp"/>
    <n v="153.91"/>
    <s v="Penelope Nelson"/>
    <s v="100146087"/>
    <s v="SA"/>
    <d v="2023-11-29T00:00:00"/>
    <s v="40"/>
    <m/>
    <m/>
    <s v="P0"/>
    <m/>
    <m/>
    <s v="Wellington Intl PN - airport parking Palm Executiv"/>
    <s v="1"/>
    <s v="FM001001"/>
    <m/>
    <s v="P"/>
    <m/>
    <m/>
    <m/>
    <m/>
    <s v="D"/>
    <x v="6"/>
    <x v="1"/>
    <s v="Sydney"/>
    <x v="27"/>
  </r>
  <r>
    <s v="DEPT"/>
    <s v="2024"/>
    <s v="006"/>
    <s v="100000"/>
    <s v="1011915 (DG Expenses)"/>
    <s v="DG Expenses"/>
    <s v="62101"/>
    <s v="Trvl- Domestic Flght"/>
    <n v="325.58"/>
    <s v="40/24/092 AP"/>
    <s v="100191784"/>
    <s v="SA"/>
    <d v="2023-12-15T00:00:00"/>
    <s v="40"/>
    <m/>
    <m/>
    <s v="P0"/>
    <m/>
    <m/>
    <s v="11568868 Air Penelope Nelson 2024/02/04"/>
    <s v="1"/>
    <s v="FM001001"/>
    <m/>
    <s v="P"/>
    <m/>
    <m/>
    <m/>
    <m/>
    <s v="D"/>
    <x v="14"/>
    <x v="1"/>
    <s v="KeriKeri"/>
    <x v="28"/>
  </r>
  <r>
    <s v="DEPT"/>
    <s v="2024"/>
    <s v="006"/>
    <s v="100000"/>
    <s v="1011915 (DG Expenses)"/>
    <s v="DG Expenses"/>
    <s v="62102"/>
    <s v="Trvl-Domestic Exp"/>
    <n v="11.2"/>
    <s v="40/24/092 AP"/>
    <s v="100191784"/>
    <s v="SA"/>
    <d v="2023-12-15T00:00:00"/>
    <s v="40"/>
    <m/>
    <m/>
    <s v="P0"/>
    <m/>
    <m/>
    <s v="11562777 Orbit Fee Penelope Nelson 2023/12/20"/>
    <s v="1"/>
    <s v="FM001001"/>
    <m/>
    <s v="P"/>
    <m/>
    <m/>
    <m/>
    <m/>
    <s v="D"/>
    <x v="0"/>
    <x v="0"/>
    <m/>
    <x v="14"/>
  </r>
  <r>
    <s v="DEPT"/>
    <s v="2024"/>
    <s v="006"/>
    <s v="100000"/>
    <s v="1011915 (DG Expenses)"/>
    <s v="DG Expenses"/>
    <s v="62102"/>
    <s v="Trvl-Domestic Exp"/>
    <n v="11.2"/>
    <s v="40/24/093 AP"/>
    <s v="100191785"/>
    <s v="SA"/>
    <d v="2023-12-15T00:00:00"/>
    <s v="40"/>
    <m/>
    <m/>
    <s v="P0"/>
    <m/>
    <m/>
    <s v="11562777 Orbit Fee Penelope Nelson 2023/12/20"/>
    <s v="1"/>
    <s v="FM001001"/>
    <m/>
    <s v="P"/>
    <m/>
    <m/>
    <m/>
    <m/>
    <s v="D"/>
    <x v="0"/>
    <x v="0"/>
    <m/>
    <x v="14"/>
  </r>
  <r>
    <s v="DEPT"/>
    <s v="2024"/>
    <s v="006"/>
    <s v="100000"/>
    <s v="1011915 (DG Expenses)"/>
    <s v="DG Expenses"/>
    <s v="62101"/>
    <s v="Trvl- Domestic Flght"/>
    <n v="416.66"/>
    <s v="40/24/093 AP"/>
    <s v="100191785"/>
    <s v="SA"/>
    <d v="2023-12-15T00:00:00"/>
    <s v="40"/>
    <m/>
    <m/>
    <s v="P0"/>
    <m/>
    <m/>
    <s v="11568868 Air Penelope Nelson 2024/02/04"/>
    <s v="1"/>
    <s v="FM001001"/>
    <m/>
    <s v="P"/>
    <m/>
    <m/>
    <m/>
    <m/>
    <s v="D"/>
    <x v="14"/>
    <x v="1"/>
    <s v="KeriKeri"/>
    <x v="28"/>
  </r>
  <r>
    <s v="DEPT"/>
    <s v="2024"/>
    <s v="006"/>
    <s v="100000"/>
    <s v="1011915 (DG Expenses)"/>
    <s v="DG Expenses"/>
    <s v="62102"/>
    <s v="Trvl-Domestic Exp"/>
    <n v="18.850000000000001"/>
    <s v="40/24/093 AP"/>
    <s v="100191785"/>
    <s v="SA"/>
    <d v="2023-12-15T00:00:00"/>
    <s v="40"/>
    <m/>
    <m/>
    <s v="P0"/>
    <m/>
    <m/>
    <s v="11568868 Orbit Fee Penelope Nelson 2024/02/04"/>
    <s v="1"/>
    <s v="FM001001"/>
    <m/>
    <s v="P"/>
    <m/>
    <m/>
    <m/>
    <m/>
    <s v="D"/>
    <x v="14"/>
    <x v="1"/>
    <s v="KeriKeri"/>
    <x v="28"/>
  </r>
  <r>
    <s v="DEPT"/>
    <s v="2024"/>
    <s v="006"/>
    <s v="100000"/>
    <s v="1011915 (DG Expenses)"/>
    <s v="DG Expenses"/>
    <s v="62102"/>
    <s v="Trvl-Domestic Exp"/>
    <n v="6.55"/>
    <s v="40/24/094 AP"/>
    <s v="100191786"/>
    <s v="SA"/>
    <d v="2023-12-15T00:00:00"/>
    <s v="40"/>
    <m/>
    <m/>
    <s v="P0"/>
    <m/>
    <m/>
    <s v="11573856 Orbit Fee Penelope Nelson 2024/05/14"/>
    <s v="1"/>
    <s v="FM001001"/>
    <m/>
    <s v="P"/>
    <m/>
    <m/>
    <m/>
    <m/>
    <s v="D"/>
    <x v="15"/>
    <x v="4"/>
    <s v="Chatham Islands"/>
    <x v="29"/>
  </r>
  <r>
    <s v="DEPT"/>
    <s v="2024"/>
    <s v="006"/>
    <s v="100000"/>
    <s v="1011915 (DG Expenses)"/>
    <s v="DG Expenses"/>
    <s v="62101"/>
    <s v="Trvl- Domestic Flght"/>
    <n v="126.05"/>
    <s v="40/24/094 AP"/>
    <s v="100191786"/>
    <s v="SA"/>
    <d v="2023-12-15T00:00:00"/>
    <s v="40"/>
    <m/>
    <m/>
    <s v="P0"/>
    <m/>
    <m/>
    <s v="11573856 Air Penelope Nelson 2024/05/14"/>
    <s v="1"/>
    <s v="FM001001"/>
    <m/>
    <s v="P"/>
    <m/>
    <m/>
    <m/>
    <m/>
    <s v="D"/>
    <x v="16"/>
    <x v="4"/>
    <s v="Chatham Islands"/>
    <x v="29"/>
  </r>
  <r>
    <s v="DEPT"/>
    <s v="2024"/>
    <s v="007"/>
    <s v="100000"/>
    <s v="1011915 (DG Expenses)"/>
    <s v="DG Expenses"/>
    <s v="62102"/>
    <s v="Trvl-Domestic Exp"/>
    <n v="97.39"/>
    <s v="40/24/100 AP"/>
    <s v="100253937"/>
    <s v="SA"/>
    <d v="2024-01-08T00:00:00"/>
    <s v="40"/>
    <m/>
    <m/>
    <s v="P0"/>
    <m/>
    <m/>
    <s v="11568868 Other Penelope Nelson 2024/02/04"/>
    <s v="1"/>
    <s v="FM001001"/>
    <m/>
    <s v="P"/>
    <m/>
    <m/>
    <m/>
    <m/>
    <s v="D"/>
    <x v="14"/>
    <x v="1"/>
    <s v="KeriKeri"/>
    <x v="28"/>
  </r>
  <r>
    <s v="DEPT"/>
    <s v="2024"/>
    <s v="007"/>
    <s v="100000"/>
    <s v="1011915 (DG Expenses)"/>
    <s v="DG Expenses"/>
    <s v="62102"/>
    <s v="Trvl-Domestic Exp"/>
    <n v="11.2"/>
    <s v="40/24/100 AP"/>
    <s v="100253937"/>
    <s v="SA"/>
    <d v="2024-01-08T00:00:00"/>
    <s v="40"/>
    <m/>
    <m/>
    <s v="P0"/>
    <m/>
    <m/>
    <s v="11568868 Orbit Fee Penelope Nelson 2024/02/04"/>
    <s v="1"/>
    <s v="FM001001"/>
    <m/>
    <s v="P"/>
    <m/>
    <m/>
    <m/>
    <m/>
    <s v="D"/>
    <x v="14"/>
    <x v="1"/>
    <s v="KeriKeri"/>
    <x v="28"/>
  </r>
  <r>
    <s v="DEPT"/>
    <s v="2024"/>
    <s v="007"/>
    <s v="100000"/>
    <s v="1011915 (DG Expenses)"/>
    <s v="DG Expenses"/>
    <s v="62102"/>
    <s v="Trvl-Domestic Exp"/>
    <n v="11.2"/>
    <s v="40/24/100 AP"/>
    <s v="100253937"/>
    <s v="SA"/>
    <d v="2024-01-08T00:00:00"/>
    <s v="40"/>
    <m/>
    <m/>
    <s v="P0"/>
    <m/>
    <m/>
    <s v="11562777 Orbit Fee Penelope Nelson 2023/12/20"/>
    <s v="1"/>
    <s v="FM001001"/>
    <m/>
    <s v="P"/>
    <m/>
    <m/>
    <m/>
    <m/>
    <s v="D"/>
    <x v="0"/>
    <x v="0"/>
    <m/>
    <x v="14"/>
  </r>
  <r>
    <s v="DEPT"/>
    <s v="2024"/>
    <s v="007"/>
    <s v="100000"/>
    <s v="1011915 (DG Expenses)"/>
    <s v="DG Expenses"/>
    <s v="62103"/>
    <s v="Trvl-Overseas Exp"/>
    <n v="-340.43"/>
    <s v="40/24/115/AP"/>
    <s v="100259638"/>
    <s v="SA"/>
    <d v="2024-01-29T00:00:00"/>
    <s v="50"/>
    <m/>
    <m/>
    <s v="P0"/>
    <m/>
    <m/>
    <s v="11416179 Air Penelope Nelson 2023/05/17"/>
    <s v="1"/>
    <s v="FM001001"/>
    <m/>
    <s v="P"/>
    <m/>
    <m/>
    <m/>
    <m/>
    <s v="D"/>
    <x v="13"/>
    <x v="1"/>
    <s v="Melbourne"/>
    <x v="30"/>
  </r>
  <r>
    <s v="DEPT"/>
    <s v="2024"/>
    <s v="007"/>
    <s v="100000"/>
    <s v="1011915 (DG Expenses)"/>
    <s v="DG Expenses"/>
    <s v="62102"/>
    <s v="Trvl-Domestic Exp"/>
    <n v="-43.91"/>
    <s v="40/24/115/AP"/>
    <s v="100259638"/>
    <s v="SA"/>
    <d v="2024-01-29T00:00:00"/>
    <s v="50"/>
    <m/>
    <m/>
    <s v="P0"/>
    <m/>
    <m/>
    <s v="11562777 Other Penelope Nelson 2023/12/20"/>
    <s v="1"/>
    <s v="FM001001"/>
    <m/>
    <s v="P"/>
    <m/>
    <m/>
    <m/>
    <m/>
    <s v="D"/>
    <x v="0"/>
    <x v="0"/>
    <m/>
    <x v="14"/>
  </r>
  <r>
    <s v="DEPT"/>
    <s v="2024"/>
    <s v="007"/>
    <s v="100000"/>
    <s v="1011915 (DG Expenses)"/>
    <s v="DG Expenses"/>
    <s v="62102"/>
    <s v="Trvl-Domestic Exp"/>
    <n v="-97.39"/>
    <s v="40/24/115/AP"/>
    <s v="100259638"/>
    <s v="SA"/>
    <d v="2024-01-29T00:00:00"/>
    <s v="50"/>
    <m/>
    <m/>
    <s v="P0"/>
    <m/>
    <m/>
    <s v="11568868 Other Penelope Nelson 2024/02/04"/>
    <s v="1"/>
    <s v="FM001001"/>
    <m/>
    <s v="P"/>
    <m/>
    <m/>
    <m/>
    <m/>
    <s v="D"/>
    <x v="14"/>
    <x v="1"/>
    <s v="KeriKeri"/>
    <x v="28"/>
  </r>
  <r>
    <s v="DEPT"/>
    <s v="2024"/>
    <s v="007"/>
    <s v="100000"/>
    <s v="1011915 (DG Expenses)"/>
    <s v="DG Expenses"/>
    <s v="62102"/>
    <s v="Trvl-Domestic Exp"/>
    <n v="90.87"/>
    <s v="40/24/115/AP"/>
    <s v="100259638"/>
    <s v="SA"/>
    <d v="2024-01-29T00:00:00"/>
    <s v="40"/>
    <m/>
    <m/>
    <s v="P0"/>
    <m/>
    <m/>
    <s v="11568868 Other Penelope Nelson 2024/02/04"/>
    <s v="1"/>
    <s v="FM001001"/>
    <m/>
    <s v="P"/>
    <m/>
    <m/>
    <m/>
    <m/>
    <s v="D"/>
    <x v="14"/>
    <x v="1"/>
    <s v="KeriKeri"/>
    <x v="28"/>
  </r>
  <r>
    <s v="DEPT"/>
    <s v="2024"/>
    <s v="007"/>
    <s v="100000"/>
    <s v="1011915 (DG Expenses)"/>
    <s v="DG Expenses"/>
    <s v="62102"/>
    <s v="Trvl-Domestic Exp"/>
    <n v="74.78"/>
    <s v="40/24/116/AP"/>
    <s v="100259639"/>
    <s v="SA"/>
    <d v="2024-01-29T00:00:00"/>
    <s v="40"/>
    <m/>
    <m/>
    <s v="P0"/>
    <m/>
    <m/>
    <s v="11578964 Other Penelope Nelson 2024/02/09"/>
    <s v="1"/>
    <s v="FM001001"/>
    <m/>
    <s v="P"/>
    <m/>
    <m/>
    <m/>
    <m/>
    <s v="D"/>
    <x v="17"/>
    <x v="1"/>
    <s v="Queenstown"/>
    <x v="31"/>
  </r>
  <r>
    <s v="DEPT"/>
    <s v="2024"/>
    <s v="007"/>
    <s v="100000"/>
    <s v="1011915 (DG Expenses)"/>
    <s v="DG Expenses"/>
    <s v="62102"/>
    <s v="Trvl-Domestic Exp"/>
    <n v="18.850000000000001"/>
    <s v="40/24/116/AP"/>
    <s v="100259639"/>
    <s v="SA"/>
    <d v="2024-01-29T00:00:00"/>
    <s v="40"/>
    <m/>
    <m/>
    <s v="P0"/>
    <m/>
    <m/>
    <s v="11578964 Orbit Fee Penelope Nelson 2024/02/09"/>
    <s v="1"/>
    <s v="FM001001"/>
    <m/>
    <s v="P"/>
    <m/>
    <m/>
    <m/>
    <m/>
    <s v="D"/>
    <x v="17"/>
    <x v="1"/>
    <s v="Queenstown"/>
    <x v="31"/>
  </r>
  <r>
    <s v="DEPT"/>
    <s v="2024"/>
    <s v="007"/>
    <s v="100000"/>
    <s v="1011915 (DG Expenses)"/>
    <s v="DG Expenses"/>
    <s v="62101"/>
    <s v="Trvl- Domestic Flght"/>
    <n v="483.32"/>
    <s v="40/24/116/AP"/>
    <s v="100259639"/>
    <s v="SA"/>
    <d v="2024-01-29T00:00:00"/>
    <s v="40"/>
    <m/>
    <m/>
    <s v="P0"/>
    <m/>
    <m/>
    <s v="11578964 Air Penelope Nelson 2024/02/09"/>
    <s v="1"/>
    <s v="FM001001"/>
    <m/>
    <s v="P"/>
    <m/>
    <m/>
    <m/>
    <m/>
    <s v="D"/>
    <x v="17"/>
    <x v="1"/>
    <s v="Queenstown"/>
    <x v="31"/>
  </r>
  <r>
    <s v="DEPT"/>
    <s v="2024"/>
    <s v="007"/>
    <s v="100000"/>
    <s v="1011915 (DG Expenses)"/>
    <s v="DG Expenses"/>
    <s v="62102"/>
    <s v="Trvl-Domestic Exp"/>
    <n v="18.850000000000001"/>
    <s v="40/24/116/AP"/>
    <s v="100259639"/>
    <s v="SA"/>
    <d v="2024-01-29T00:00:00"/>
    <s v="40"/>
    <m/>
    <m/>
    <s v="P0"/>
    <m/>
    <m/>
    <s v="11581813 Orbit Fee Penelope Nelson 2024/01/25"/>
    <s v="1"/>
    <s v="FM001001"/>
    <m/>
    <s v="P"/>
    <m/>
    <m/>
    <m/>
    <m/>
    <s v="D"/>
    <x v="18"/>
    <x v="1"/>
    <s v="Taranaki"/>
    <x v="32"/>
  </r>
  <r>
    <s v="DEPT"/>
    <s v="2024"/>
    <s v="007"/>
    <s v="100000"/>
    <s v="1011915 (DG Expenses)"/>
    <s v="DG Expenses"/>
    <s v="62101"/>
    <s v="Trvl- Domestic Flght"/>
    <n v="522.94000000000005"/>
    <s v="40/24/116/AP"/>
    <s v="100259639"/>
    <s v="SA"/>
    <d v="2024-01-29T00:00:00"/>
    <s v="40"/>
    <m/>
    <m/>
    <s v="P0"/>
    <m/>
    <m/>
    <s v="11581813 Air Penelope Nelson 2024/01/25"/>
    <s v="1"/>
    <s v="FM001001"/>
    <m/>
    <s v="P"/>
    <m/>
    <m/>
    <m/>
    <m/>
    <s v="D"/>
    <x v="18"/>
    <x v="1"/>
    <s v="Taranaki"/>
    <x v="32"/>
  </r>
  <r>
    <s v="DEPT"/>
    <s v="2024"/>
    <s v="008"/>
    <s v="100000"/>
    <s v="1011915 (DG Expenses)"/>
    <s v="DG Expenses"/>
    <s v="62102"/>
    <s v="Trvl-Domestic Exp"/>
    <n v="18.850000000000001"/>
    <s v="40/24/119AP"/>
    <s v="100334273"/>
    <s v="SA"/>
    <d v="2024-02-26T00:00:00"/>
    <s v="40"/>
    <m/>
    <m/>
    <s v="P0"/>
    <m/>
    <m/>
    <s v="11595546 Orbit Fee Penelope Nelson 2024/06/11"/>
    <s v="1"/>
    <s v="FM001001"/>
    <m/>
    <s v="P"/>
    <m/>
    <m/>
    <m/>
    <m/>
    <s v="D"/>
    <x v="19"/>
    <x v="0"/>
    <m/>
    <x v="20"/>
  </r>
  <r>
    <s v="DEPT"/>
    <s v="2024"/>
    <s v="008"/>
    <s v="100000"/>
    <s v="1011915 (DG Expenses)"/>
    <s v="DG Expenses"/>
    <s v="62102"/>
    <s v="Trvl-Domestic Exp"/>
    <n v="18.850000000000001"/>
    <s v="40/24/119AP"/>
    <s v="100334273"/>
    <s v="SA"/>
    <d v="2024-02-26T00:00:00"/>
    <s v="40"/>
    <m/>
    <m/>
    <s v="P0"/>
    <m/>
    <m/>
    <s v="11587573 Orbit Fee Penelope Nelson 2024/04/05"/>
    <s v="1"/>
    <s v="FM001001"/>
    <m/>
    <s v="P"/>
    <m/>
    <m/>
    <m/>
    <m/>
    <s v="D"/>
    <x v="19"/>
    <x v="0"/>
    <m/>
    <x v="20"/>
  </r>
  <r>
    <s v="DEPT"/>
    <s v="2024"/>
    <s v="008"/>
    <s v="100000"/>
    <s v="1011915 (DG Expenses)"/>
    <s v="DG Expenses"/>
    <s v="62102"/>
    <s v="Trvl-Domestic Exp"/>
    <n v="-73.91"/>
    <s v="40/24/119AP"/>
    <s v="100334273"/>
    <s v="SA"/>
    <d v="2024-02-26T00:00:00"/>
    <s v="50"/>
    <m/>
    <m/>
    <s v="P0"/>
    <m/>
    <m/>
    <s v="11583274 Other Penelope Nelson 2024/02/15"/>
    <s v="1"/>
    <s v="FM001001"/>
    <m/>
    <s v="P"/>
    <m/>
    <m/>
    <m/>
    <m/>
    <s v="D"/>
    <x v="19"/>
    <x v="0"/>
    <m/>
    <x v="20"/>
  </r>
  <r>
    <s v="DEPT"/>
    <s v="2024"/>
    <s v="008"/>
    <s v="100000"/>
    <s v="1011915 (DG Expenses)"/>
    <s v="DG Expenses"/>
    <s v="62102"/>
    <s v="Trvl-Domestic Exp"/>
    <n v="8.4"/>
    <s v="40/24/119AP"/>
    <s v="100334273"/>
    <s v="SA"/>
    <d v="2024-02-26T00:00:00"/>
    <s v="40"/>
    <m/>
    <m/>
    <s v="P0"/>
    <m/>
    <m/>
    <s v="11581813 Orbit Fee Penelope Nelson 2024/01/25"/>
    <s v="1"/>
    <s v="FM001001"/>
    <m/>
    <s v="P"/>
    <m/>
    <m/>
    <m/>
    <m/>
    <s v="D"/>
    <x v="19"/>
    <x v="0"/>
    <m/>
    <x v="20"/>
  </r>
  <r>
    <s v="DEPT"/>
    <s v="2024"/>
    <s v="008"/>
    <s v="100000"/>
    <s v="1011915 (DG Expenses)"/>
    <s v="DG Expenses"/>
    <s v="62101"/>
    <s v="Trvl- Domestic Flght"/>
    <n v="495"/>
    <s v="40/24/119AP"/>
    <s v="100334273"/>
    <s v="SA"/>
    <d v="2024-02-26T00:00:00"/>
    <s v="40"/>
    <m/>
    <m/>
    <s v="P0"/>
    <m/>
    <m/>
    <s v="11592721 Air Penelope Nelson 2024/03/08"/>
    <s v="1"/>
    <s v="FM001001"/>
    <m/>
    <s v="P"/>
    <m/>
    <m/>
    <m/>
    <m/>
    <s v="D"/>
    <x v="19"/>
    <x v="0"/>
    <m/>
    <x v="20"/>
  </r>
  <r>
    <s v="DEPT"/>
    <s v="2024"/>
    <s v="008"/>
    <s v="100000"/>
    <s v="1011915 (DG Expenses)"/>
    <s v="DG Expenses"/>
    <s v="62102"/>
    <s v="Trvl-Domestic Exp"/>
    <n v="73.91"/>
    <s v="40/24/119AP"/>
    <s v="100334273"/>
    <s v="SA"/>
    <d v="2024-02-26T00:00:00"/>
    <s v="40"/>
    <m/>
    <m/>
    <s v="P0"/>
    <m/>
    <m/>
    <s v="11583274 Other Penelope Nelson 2024/02/15"/>
    <s v="1"/>
    <s v="FM001001"/>
    <m/>
    <s v="P"/>
    <m/>
    <m/>
    <m/>
    <m/>
    <s v="D"/>
    <x v="19"/>
    <x v="0"/>
    <m/>
    <x v="20"/>
  </r>
  <r>
    <s v="DEPT"/>
    <s v="2024"/>
    <s v="008"/>
    <s v="100000"/>
    <s v="1011915 (DG Expenses)"/>
    <s v="DG Expenses"/>
    <s v="62101"/>
    <s v="Trvl- Domestic Flght"/>
    <n v="741.4"/>
    <s v="40/24/119AP"/>
    <s v="100334273"/>
    <s v="SA"/>
    <d v="2024-02-26T00:00:00"/>
    <s v="40"/>
    <m/>
    <m/>
    <s v="P0"/>
    <m/>
    <m/>
    <s v="11583274 Air Penelope Nelson 2024/02/15"/>
    <s v="1"/>
    <s v="FM001001"/>
    <m/>
    <s v="P"/>
    <m/>
    <m/>
    <m/>
    <m/>
    <s v="D"/>
    <x v="19"/>
    <x v="0"/>
    <m/>
    <x v="20"/>
  </r>
  <r>
    <s v="DEPT"/>
    <s v="2024"/>
    <s v="008"/>
    <s v="100000"/>
    <s v="1011915 (DG Expenses)"/>
    <s v="DG Expenses"/>
    <s v="62102"/>
    <s v="Trvl-Domestic Exp"/>
    <n v="11.2"/>
    <s v="40/24/119AP"/>
    <s v="100334273"/>
    <s v="SA"/>
    <d v="2024-02-26T00:00:00"/>
    <s v="40"/>
    <m/>
    <m/>
    <s v="P0"/>
    <m/>
    <m/>
    <s v="11595571 Orbit Fee Penelope Nelson 2024/05/03"/>
    <s v="1"/>
    <s v="FM001001"/>
    <m/>
    <s v="P"/>
    <m/>
    <m/>
    <m/>
    <m/>
    <s v="D"/>
    <x v="19"/>
    <x v="0"/>
    <m/>
    <x v="20"/>
  </r>
  <r>
    <s v="DEPT"/>
    <s v="2024"/>
    <s v="008"/>
    <s v="100000"/>
    <s v="1011915 (DG Expenses)"/>
    <s v="DG Expenses"/>
    <s v="62102"/>
    <s v="Trvl-Domestic Exp"/>
    <n v="18.850000000000001"/>
    <s v="40/24/119AP"/>
    <s v="100334273"/>
    <s v="SA"/>
    <d v="2024-02-26T00:00:00"/>
    <s v="40"/>
    <m/>
    <m/>
    <s v="P0"/>
    <m/>
    <m/>
    <s v="11587281 Orbit Fee Penelope Nelson 2024/03/01"/>
    <s v="1"/>
    <s v="FM001001"/>
    <m/>
    <s v="P"/>
    <m/>
    <m/>
    <m/>
    <m/>
    <s v="D"/>
    <x v="19"/>
    <x v="0"/>
    <m/>
    <x v="20"/>
  </r>
  <r>
    <s v="DEPT"/>
    <s v="2024"/>
    <s v="008"/>
    <s v="100000"/>
    <s v="1011915 (DG Expenses)"/>
    <s v="DG Expenses"/>
    <s v="62101"/>
    <s v="Trvl- Domestic Flght"/>
    <n v="452.09"/>
    <s v="40/24/119AP"/>
    <s v="100334273"/>
    <s v="SA"/>
    <d v="2024-02-26T00:00:00"/>
    <s v="40"/>
    <m/>
    <m/>
    <s v="P0"/>
    <m/>
    <m/>
    <s v="11595571 Air Penelope Nelson 2024/05/03"/>
    <s v="1"/>
    <s v="FM001001"/>
    <m/>
    <s v="P"/>
    <m/>
    <m/>
    <m/>
    <m/>
    <s v="D"/>
    <x v="19"/>
    <x v="0"/>
    <m/>
    <x v="20"/>
  </r>
  <r>
    <s v="DEPT"/>
    <s v="2024"/>
    <s v="008"/>
    <s v="100000"/>
    <s v="1011915 (DG Expenses)"/>
    <s v="DG Expenses"/>
    <s v="62102"/>
    <s v="Trvl-Domestic Exp"/>
    <n v="18.850000000000001"/>
    <s v="40/24/119AP"/>
    <s v="100334273"/>
    <s v="SA"/>
    <d v="2024-02-26T00:00:00"/>
    <s v="40"/>
    <m/>
    <m/>
    <s v="P0"/>
    <m/>
    <m/>
    <s v="11592721 Orbit Fee Penelope Nelson 2024/03/08"/>
    <s v="1"/>
    <s v="FM001001"/>
    <m/>
    <s v="P"/>
    <m/>
    <m/>
    <m/>
    <m/>
    <s v="D"/>
    <x v="19"/>
    <x v="0"/>
    <m/>
    <x v="20"/>
  </r>
  <r>
    <s v="DEPT"/>
    <s v="2024"/>
    <s v="008"/>
    <s v="100000"/>
    <s v="1011915 (DG Expenses)"/>
    <s v="DG Expenses"/>
    <s v="62102"/>
    <s v="Trvl-Domestic Exp"/>
    <n v="18.850000000000001"/>
    <s v="40/24/119AP"/>
    <s v="100334273"/>
    <s v="SA"/>
    <d v="2024-02-26T00:00:00"/>
    <s v="40"/>
    <m/>
    <m/>
    <s v="P0"/>
    <m/>
    <m/>
    <s v="11592963 Orbit Fee Penelope Nelson 2024/04/23"/>
    <s v="1"/>
    <s v="FM001001"/>
    <m/>
    <s v="P"/>
    <m/>
    <m/>
    <m/>
    <m/>
    <s v="D"/>
    <x v="19"/>
    <x v="0"/>
    <m/>
    <x v="20"/>
  </r>
  <r>
    <s v="DEPT"/>
    <s v="2024"/>
    <s v="008"/>
    <s v="100000"/>
    <s v="1011915 (DG Expenses)"/>
    <s v="DG Expenses"/>
    <s v="62102"/>
    <s v="Trvl-Domestic Exp"/>
    <n v="11.2"/>
    <s v="40/24/120AP"/>
    <s v="100334274"/>
    <s v="SA"/>
    <d v="2024-02-26T00:00:00"/>
    <s v="40"/>
    <m/>
    <m/>
    <s v="P0"/>
    <m/>
    <m/>
    <s v="11595546 Orbit Fee Penelope Nelson 2024/06/11"/>
    <s v="1"/>
    <s v="FM001001"/>
    <m/>
    <s v="P"/>
    <m/>
    <m/>
    <m/>
    <m/>
    <s v="D"/>
    <x v="19"/>
    <x v="0"/>
    <m/>
    <x v="20"/>
  </r>
  <r>
    <s v="DEPT"/>
    <s v="2024"/>
    <s v="008"/>
    <s v="100000"/>
    <s v="1011915 (DG Expenses)"/>
    <s v="DG Expenses"/>
    <s v="62101"/>
    <s v="Trvl- Domestic Flght"/>
    <n v="403.19"/>
    <s v="40/24/120AP"/>
    <s v="100334274"/>
    <s v="SA"/>
    <d v="2024-02-26T00:00:00"/>
    <s v="40"/>
    <m/>
    <m/>
    <s v="P0"/>
    <m/>
    <m/>
    <s v="11585254 Air Penelope Nelson 2024/02/01"/>
    <s v="1"/>
    <s v="FM001001"/>
    <m/>
    <s v="P"/>
    <m/>
    <m/>
    <m/>
    <m/>
    <s v="D"/>
    <x v="19"/>
    <x v="0"/>
    <m/>
    <x v="20"/>
  </r>
  <r>
    <s v="DEPT"/>
    <s v="2024"/>
    <s v="008"/>
    <s v="100000"/>
    <s v="1011915 (DG Expenses)"/>
    <s v="DG Expenses"/>
    <s v="62102"/>
    <s v="Trvl-Domestic Exp"/>
    <n v="38.26"/>
    <s v="40/24/120AP"/>
    <s v="100334274"/>
    <s v="SA"/>
    <d v="2024-02-26T00:00:00"/>
    <s v="40"/>
    <m/>
    <m/>
    <s v="P0"/>
    <m/>
    <m/>
    <s v="11587281 Other Penelope Nelson 2024/03/01"/>
    <s v="1"/>
    <s v="FM001001"/>
    <m/>
    <s v="P"/>
    <m/>
    <m/>
    <m/>
    <m/>
    <s v="D"/>
    <x v="19"/>
    <x v="0"/>
    <m/>
    <x v="20"/>
  </r>
  <r>
    <s v="DEPT"/>
    <s v="2024"/>
    <s v="008"/>
    <s v="100000"/>
    <s v="1011915 (DG Expenses)"/>
    <s v="DG Expenses"/>
    <s v="62102"/>
    <s v="Trvl-Domestic Exp"/>
    <n v="34.78"/>
    <s v="40/24/120AP"/>
    <s v="100334274"/>
    <s v="SA"/>
    <d v="2024-02-26T00:00:00"/>
    <s v="40"/>
    <m/>
    <m/>
    <s v="P0"/>
    <m/>
    <m/>
    <s v="11587573 Other Penelope Nelson 2024/04/05"/>
    <s v="1"/>
    <s v="FM001001"/>
    <m/>
    <s v="P"/>
    <m/>
    <m/>
    <m/>
    <m/>
    <s v="D"/>
    <x v="19"/>
    <x v="0"/>
    <m/>
    <x v="20"/>
  </r>
  <r>
    <s v="DEPT"/>
    <s v="2024"/>
    <s v="008"/>
    <s v="100000"/>
    <s v="1011915 (DG Expenses)"/>
    <s v="DG Expenses"/>
    <s v="62102"/>
    <s v="Trvl-Domestic Exp"/>
    <n v="43.91"/>
    <s v="40/24/120AP"/>
    <s v="100334274"/>
    <s v="SA"/>
    <d v="2024-02-26T00:00:00"/>
    <s v="40"/>
    <m/>
    <m/>
    <s v="P0"/>
    <m/>
    <m/>
    <s v="11585612 Other Penelope Nelson 2024/03/20"/>
    <s v="1"/>
    <s v="FM001001"/>
    <m/>
    <s v="P"/>
    <m/>
    <m/>
    <m/>
    <m/>
    <s v="D"/>
    <x v="19"/>
    <x v="0"/>
    <m/>
    <x v="20"/>
  </r>
  <r>
    <s v="DEPT"/>
    <s v="2024"/>
    <s v="008"/>
    <s v="100000"/>
    <s v="1011915 (DG Expenses)"/>
    <s v="DG Expenses"/>
    <s v="62101"/>
    <s v="Trvl- Domestic Flght"/>
    <n v="380.66"/>
    <s v="40/24/120AP"/>
    <s v="100334274"/>
    <s v="SA"/>
    <d v="2024-02-26T00:00:00"/>
    <s v="40"/>
    <m/>
    <m/>
    <s v="P0"/>
    <m/>
    <m/>
    <s v="11585612 Air Penelope Nelson 2024/03/20"/>
    <s v="1"/>
    <s v="FM001001"/>
    <m/>
    <s v="P"/>
    <m/>
    <m/>
    <m/>
    <m/>
    <s v="D"/>
    <x v="19"/>
    <x v="0"/>
    <m/>
    <x v="20"/>
  </r>
  <r>
    <s v="DEPT"/>
    <s v="2024"/>
    <s v="008"/>
    <s v="100000"/>
    <s v="1011915 (DG Expenses)"/>
    <s v="DG Expenses"/>
    <s v="62101"/>
    <s v="Trvl- Domestic Flght"/>
    <n v="347.5"/>
    <s v="40/24/120AP"/>
    <s v="100334274"/>
    <s v="SA"/>
    <d v="2024-02-26T00:00:00"/>
    <s v="40"/>
    <m/>
    <m/>
    <s v="P0"/>
    <m/>
    <m/>
    <s v="11582620 Air Penelope Nelson 2024/04/11"/>
    <s v="1"/>
    <s v="FM001001"/>
    <m/>
    <s v="P"/>
    <m/>
    <m/>
    <m/>
    <m/>
    <s v="D"/>
    <x v="19"/>
    <x v="0"/>
    <m/>
    <x v="20"/>
  </r>
  <r>
    <s v="DEPT"/>
    <s v="2024"/>
    <s v="008"/>
    <s v="100000"/>
    <s v="1011915 (DG Expenses)"/>
    <s v="DG Expenses"/>
    <s v="62102"/>
    <s v="Trvl-Domestic Exp"/>
    <n v="18.850000000000001"/>
    <s v="40/24/121AP"/>
    <s v="100334275"/>
    <s v="SA"/>
    <d v="2024-02-26T00:00:00"/>
    <s v="40"/>
    <m/>
    <m/>
    <s v="P0"/>
    <m/>
    <m/>
    <s v="11595571 Orbit Fee Penelope Nelson 2024/05/03"/>
    <s v="1"/>
    <s v="FM001001"/>
    <m/>
    <s v="P"/>
    <m/>
    <m/>
    <m/>
    <m/>
    <s v="D"/>
    <x v="19"/>
    <x v="0"/>
    <m/>
    <x v="20"/>
  </r>
  <r>
    <s v="DEPT"/>
    <s v="2024"/>
    <s v="008"/>
    <s v="100000"/>
    <s v="1011915 (DG Expenses)"/>
    <s v="DG Expenses"/>
    <s v="62102"/>
    <s v="Trvl-Domestic Exp"/>
    <n v="18.850000000000001"/>
    <s v="40/24/121AP"/>
    <s v="100334275"/>
    <s v="SA"/>
    <d v="2024-02-26T00:00:00"/>
    <s v="40"/>
    <m/>
    <m/>
    <s v="P0"/>
    <m/>
    <m/>
    <s v="11585612 Orbit Fee Penelope Nelson 2024/03/20"/>
    <s v="1"/>
    <s v="FM001001"/>
    <m/>
    <s v="P"/>
    <m/>
    <m/>
    <m/>
    <m/>
    <s v="D"/>
    <x v="19"/>
    <x v="0"/>
    <m/>
    <x v="20"/>
  </r>
  <r>
    <s v="DEPT"/>
    <s v="2024"/>
    <s v="008"/>
    <s v="100000"/>
    <s v="1011915 (DG Expenses)"/>
    <s v="DG Expenses"/>
    <s v="62102"/>
    <s v="Trvl-Domestic Exp"/>
    <n v="18.850000000000001"/>
    <s v="40/24/121AP"/>
    <s v="100334275"/>
    <s v="SA"/>
    <d v="2024-02-26T00:00:00"/>
    <s v="40"/>
    <m/>
    <m/>
    <s v="P0"/>
    <m/>
    <m/>
    <s v="11583274 Orbit Fee Penelope Nelson 2024/02/15"/>
    <s v="1"/>
    <s v="FM001001"/>
    <m/>
    <s v="P"/>
    <m/>
    <m/>
    <m/>
    <m/>
    <s v="D"/>
    <x v="19"/>
    <x v="0"/>
    <m/>
    <x v="20"/>
  </r>
  <r>
    <s v="DEPT"/>
    <s v="2024"/>
    <s v="008"/>
    <s v="100000"/>
    <s v="1011915 (DG Expenses)"/>
    <s v="DG Expenses"/>
    <s v="62102"/>
    <s v="Trvl-Domestic Exp"/>
    <n v="18.850000000000001"/>
    <s v="40/24/121AP"/>
    <s v="100334275"/>
    <s v="SA"/>
    <d v="2024-02-26T00:00:00"/>
    <s v="40"/>
    <m/>
    <m/>
    <s v="P0"/>
    <m/>
    <m/>
    <s v="11582620 Orbit Fee Penelope Nelson 2024/04/11"/>
    <s v="1"/>
    <s v="FM001001"/>
    <m/>
    <s v="P"/>
    <m/>
    <m/>
    <m/>
    <m/>
    <s v="D"/>
    <x v="19"/>
    <x v="0"/>
    <m/>
    <x v="20"/>
  </r>
  <r>
    <s v="DEPT"/>
    <s v="2024"/>
    <s v="008"/>
    <s v="100000"/>
    <s v="1011915 (DG Expenses)"/>
    <s v="DG Expenses"/>
    <s v="62102"/>
    <s v="Trvl-Domestic Exp"/>
    <n v="112.17"/>
    <s v="40/24/121AP"/>
    <s v="100334275"/>
    <s v="SA"/>
    <d v="2024-02-26T00:00:00"/>
    <s v="40"/>
    <m/>
    <m/>
    <s v="P0"/>
    <m/>
    <m/>
    <s v="11581813 Hotel Penelope Nelson 2024/01/25"/>
    <s v="1"/>
    <s v="FM001001"/>
    <m/>
    <s v="P"/>
    <m/>
    <m/>
    <m/>
    <m/>
    <s v="D"/>
    <x v="19"/>
    <x v="0"/>
    <m/>
    <x v="20"/>
  </r>
  <r>
    <s v="DEPT"/>
    <s v="2024"/>
    <s v="008"/>
    <s v="100000"/>
    <s v="1011915 (DG Expenses)"/>
    <s v="DG Expenses"/>
    <s v="62101"/>
    <s v="Trvl- Domestic Flght"/>
    <n v="-741.4"/>
    <s v="40/24/121AP"/>
    <s v="100334275"/>
    <s v="SA"/>
    <d v="2024-02-26T00:00:00"/>
    <s v="50"/>
    <m/>
    <m/>
    <s v="P0"/>
    <m/>
    <m/>
    <s v="11583274 Air Penelope Nelson 2024/02/15"/>
    <s v="1"/>
    <s v="FM001001"/>
    <m/>
    <s v="P"/>
    <m/>
    <m/>
    <m/>
    <m/>
    <s v="D"/>
    <x v="19"/>
    <x v="0"/>
    <m/>
    <x v="20"/>
  </r>
  <r>
    <s v="DEPT"/>
    <s v="2024"/>
    <s v="008"/>
    <s v="100000"/>
    <s v="1011915 (DG Expenses)"/>
    <s v="DG Expenses"/>
    <s v="62102"/>
    <s v="Trvl-Domestic Exp"/>
    <n v="11.2"/>
    <s v="40/24/121AP"/>
    <s v="100334275"/>
    <s v="SA"/>
    <d v="2024-02-26T00:00:00"/>
    <s v="40"/>
    <m/>
    <m/>
    <s v="P0"/>
    <m/>
    <m/>
    <s v="11587281 Orbit Fee Penelope Nelson 2024/03/01"/>
    <s v="1"/>
    <s v="FM001001"/>
    <m/>
    <s v="P"/>
    <m/>
    <m/>
    <m/>
    <m/>
    <s v="D"/>
    <x v="19"/>
    <x v="0"/>
    <m/>
    <x v="20"/>
  </r>
  <r>
    <s v="DEPT"/>
    <s v="2024"/>
    <s v="008"/>
    <s v="100000"/>
    <s v="1011915 (DG Expenses)"/>
    <s v="DG Expenses"/>
    <s v="62102"/>
    <s v="Trvl-Domestic Exp"/>
    <n v="73.91"/>
    <s v="40/24/121AP"/>
    <s v="100334275"/>
    <s v="SA"/>
    <d v="2024-02-26T00:00:00"/>
    <s v="40"/>
    <m/>
    <m/>
    <s v="P0"/>
    <m/>
    <m/>
    <s v="11582620 Other Penelope Nelson 2024/04/11"/>
    <s v="1"/>
    <s v="FM001001"/>
    <m/>
    <s v="P"/>
    <m/>
    <m/>
    <m/>
    <m/>
    <s v="D"/>
    <x v="19"/>
    <x v="0"/>
    <m/>
    <x v="20"/>
  </r>
  <r>
    <s v="DEPT"/>
    <s v="2024"/>
    <s v="008"/>
    <s v="100000"/>
    <s v="1011915 (DG Expenses)"/>
    <s v="DG Expenses"/>
    <s v="62102"/>
    <s v="Trvl-Domestic Exp"/>
    <n v="-44.35"/>
    <s v="40/24/121AP"/>
    <s v="100334275"/>
    <s v="SA"/>
    <d v="2024-02-26T00:00:00"/>
    <s v="50"/>
    <m/>
    <m/>
    <s v="P0"/>
    <m/>
    <m/>
    <s v="11581813 Other Penelope Nelson 2024/01/25"/>
    <s v="1"/>
    <s v="FM001001"/>
    <m/>
    <s v="P"/>
    <m/>
    <m/>
    <m/>
    <m/>
    <s v="D"/>
    <x v="19"/>
    <x v="0"/>
    <m/>
    <x v="20"/>
  </r>
  <r>
    <s v="DEPT"/>
    <s v="2024"/>
    <s v="008"/>
    <s v="100000"/>
    <s v="1011915 (DG Expenses)"/>
    <s v="DG Expenses"/>
    <s v="62102"/>
    <s v="Trvl-Domestic Exp"/>
    <n v="18.850000000000001"/>
    <s v="40/24/122AP"/>
    <s v="100334276"/>
    <s v="SA"/>
    <d v="2024-02-26T00:00:00"/>
    <s v="40"/>
    <m/>
    <m/>
    <s v="P0"/>
    <m/>
    <m/>
    <s v="11585254 Orbit Fee Penelope Nelson 2024/02/01"/>
    <s v="1"/>
    <s v="FM001001"/>
    <m/>
    <s v="P"/>
    <m/>
    <m/>
    <m/>
    <m/>
    <s v="D"/>
    <x v="19"/>
    <x v="0"/>
    <m/>
    <x v="20"/>
  </r>
  <r>
    <s v="DEPT"/>
    <s v="2024"/>
    <s v="008"/>
    <s v="100000"/>
    <s v="1011915 (DG Expenses)"/>
    <s v="DG Expenses"/>
    <s v="62102"/>
    <s v="Trvl-Domestic Exp"/>
    <n v="-90.87"/>
    <s v="40/24/122AP"/>
    <s v="100334276"/>
    <s v="SA"/>
    <d v="2024-02-26T00:00:00"/>
    <s v="50"/>
    <m/>
    <m/>
    <s v="P0"/>
    <m/>
    <m/>
    <s v="11568868 Other Penelope Nelson 2024/02/04"/>
    <s v="1"/>
    <s v="FM001001"/>
    <m/>
    <s v="P"/>
    <m/>
    <m/>
    <m/>
    <m/>
    <s v="D"/>
    <x v="19"/>
    <x v="0"/>
    <m/>
    <x v="20"/>
  </r>
  <r>
    <s v="DEPT"/>
    <s v="2024"/>
    <s v="008"/>
    <s v="100000"/>
    <s v="1011915 (DG Expenses)"/>
    <s v="DG Expenses"/>
    <s v="62102"/>
    <s v="Trvl-Domestic Exp"/>
    <n v="0.56000000000000005"/>
    <s v="40/24/122AP"/>
    <s v="100334276"/>
    <s v="SA"/>
    <d v="2024-02-26T00:00:00"/>
    <s v="40"/>
    <m/>
    <m/>
    <s v="P0"/>
    <m/>
    <m/>
    <s v="11581813 Orbit Fee Penelope Nelson 2024/01/25"/>
    <s v="1"/>
    <s v="FM001001"/>
    <m/>
    <s v="P"/>
    <m/>
    <m/>
    <m/>
    <m/>
    <s v="D"/>
    <x v="19"/>
    <x v="0"/>
    <m/>
    <x v="20"/>
  </r>
  <r>
    <s v="DEPT"/>
    <s v="2024"/>
    <s v="008"/>
    <s v="100000"/>
    <s v="1011915 (DG Expenses)"/>
    <s v="DG Expenses"/>
    <s v="62102"/>
    <s v="Trvl-Domestic Exp"/>
    <n v="11.2"/>
    <s v="40/24/122AP"/>
    <s v="100334276"/>
    <s v="SA"/>
    <d v="2024-02-26T00:00:00"/>
    <s v="40"/>
    <m/>
    <m/>
    <s v="P0"/>
    <m/>
    <m/>
    <s v="11581813 Orbit Fee Penelope Nelson 2024/01/25"/>
    <s v="1"/>
    <s v="FM001001"/>
    <m/>
    <s v="P"/>
    <m/>
    <m/>
    <m/>
    <m/>
    <s v="D"/>
    <x v="19"/>
    <x v="0"/>
    <m/>
    <x v="20"/>
  </r>
  <r>
    <s v="DEPT"/>
    <s v="2024"/>
    <s v="008"/>
    <s v="100000"/>
    <s v="1011915 (DG Expenses)"/>
    <s v="DG Expenses"/>
    <s v="62102"/>
    <s v="Trvl-Domestic Exp"/>
    <n v="82.61"/>
    <s v="40/24/122AP"/>
    <s v="100334276"/>
    <s v="SA"/>
    <d v="2024-02-26T00:00:00"/>
    <s v="40"/>
    <m/>
    <m/>
    <s v="P0"/>
    <m/>
    <m/>
    <s v="11568868 Other Penelope Nelson 2024/02/04"/>
    <s v="1"/>
    <s v="FM001001"/>
    <m/>
    <s v="P"/>
    <m/>
    <m/>
    <m/>
    <m/>
    <s v="D"/>
    <x v="19"/>
    <x v="0"/>
    <m/>
    <x v="20"/>
  </r>
  <r>
    <s v="DEPT"/>
    <s v="2024"/>
    <s v="008"/>
    <s v="100000"/>
    <s v="1011915 (DG Expenses)"/>
    <s v="DG Expenses"/>
    <s v="62101"/>
    <s v="Trvl- Domestic Flght"/>
    <n v="327.24"/>
    <s v="40/24/122AP"/>
    <s v="100334276"/>
    <s v="SA"/>
    <d v="2024-02-26T00:00:00"/>
    <s v="40"/>
    <m/>
    <m/>
    <s v="P0"/>
    <m/>
    <m/>
    <s v="11587573 Air Penelope Nelson 2024/04/05"/>
    <s v="1"/>
    <s v="FM001001"/>
    <m/>
    <s v="P"/>
    <m/>
    <m/>
    <m/>
    <m/>
    <s v="D"/>
    <x v="19"/>
    <x v="0"/>
    <m/>
    <x v="20"/>
  </r>
  <r>
    <s v="DEPT"/>
    <s v="2024"/>
    <s v="008"/>
    <s v="100000"/>
    <s v="1011915 (DG Expenses)"/>
    <s v="DG Expenses"/>
    <s v="62102"/>
    <s v="Trvl-Domestic Exp"/>
    <n v="18.850000000000001"/>
    <s v="40/24/122AP"/>
    <s v="100334276"/>
    <s v="SA"/>
    <d v="2024-02-26T00:00:00"/>
    <s v="40"/>
    <m/>
    <m/>
    <s v="P0"/>
    <m/>
    <m/>
    <s v="11583243 Orbit Fee Penelope Nelson 2024/01/24"/>
    <s v="1"/>
    <s v="FM001001"/>
    <m/>
    <s v="P"/>
    <m/>
    <m/>
    <m/>
    <m/>
    <s v="D"/>
    <x v="19"/>
    <x v="0"/>
    <m/>
    <x v="20"/>
  </r>
  <r>
    <s v="DEPT"/>
    <s v="2024"/>
    <s v="008"/>
    <s v="100000"/>
    <s v="1011915 (DG Expenses)"/>
    <s v="DG Expenses"/>
    <s v="62101"/>
    <s v="Trvl- Domestic Flght"/>
    <n v="361.46"/>
    <s v="40/24/122AP"/>
    <s v="100334276"/>
    <s v="SA"/>
    <d v="2024-02-26T00:00:00"/>
    <s v="40"/>
    <m/>
    <m/>
    <s v="P0"/>
    <m/>
    <m/>
    <s v="11592963 Air Penelope Nelson 2024/04/23"/>
    <s v="1"/>
    <s v="FM001001"/>
    <m/>
    <s v="P"/>
    <m/>
    <m/>
    <m/>
    <m/>
    <s v="D"/>
    <x v="19"/>
    <x v="0"/>
    <m/>
    <x v="20"/>
  </r>
  <r>
    <s v="DEPT"/>
    <s v="2024"/>
    <s v="008"/>
    <s v="100000"/>
    <s v="1011915 (DG Expenses)"/>
    <s v="DG Expenses"/>
    <s v="62101"/>
    <s v="Trvl- Domestic Flght"/>
    <n v="495"/>
    <s v="40/24/122AP"/>
    <s v="100334276"/>
    <s v="SA"/>
    <d v="2024-02-26T00:00:00"/>
    <s v="40"/>
    <m/>
    <m/>
    <s v="P0"/>
    <m/>
    <m/>
    <s v="11587281 Air Penelope Nelson 2024/03/01"/>
    <s v="1"/>
    <s v="FM001001"/>
    <m/>
    <s v="P"/>
    <m/>
    <m/>
    <m/>
    <m/>
    <s v="D"/>
    <x v="19"/>
    <x v="0"/>
    <m/>
    <x v="20"/>
  </r>
  <r>
    <s v="DEPT"/>
    <s v="2024"/>
    <s v="008"/>
    <s v="100000"/>
    <s v="1011915 (DG Expenses)"/>
    <s v="DG Expenses"/>
    <s v="62102"/>
    <s v="Trvl-Domestic Exp"/>
    <n v="44.35"/>
    <s v="40/24/122AP"/>
    <s v="100334276"/>
    <s v="SA"/>
    <d v="2024-02-26T00:00:00"/>
    <s v="40"/>
    <m/>
    <m/>
    <s v="P0"/>
    <m/>
    <m/>
    <s v="11581813 Other Penelope Nelson 2024/01/25"/>
    <s v="1"/>
    <s v="FM001001"/>
    <m/>
    <s v="P"/>
    <m/>
    <m/>
    <m/>
    <m/>
    <s v="D"/>
    <x v="19"/>
    <x v="0"/>
    <m/>
    <x v="20"/>
  </r>
  <r>
    <s v="DEPT"/>
    <s v="2024"/>
    <s v="008"/>
    <s v="100000"/>
    <s v="1011915 (DG Expenses)"/>
    <s v="DG Expenses"/>
    <s v="62102"/>
    <s v="Trvl-Domestic Exp"/>
    <n v="11.2"/>
    <s v="40/24/122AP"/>
    <s v="100334276"/>
    <s v="SA"/>
    <d v="2024-02-26T00:00:00"/>
    <s v="40"/>
    <m/>
    <m/>
    <s v="P0"/>
    <m/>
    <m/>
    <s v="11568868 Orbit Fee Penelope Nelson 2024/02/04"/>
    <s v="1"/>
    <s v="FM001001"/>
    <m/>
    <s v="P"/>
    <m/>
    <m/>
    <m/>
    <m/>
    <s v="D"/>
    <x v="19"/>
    <x v="0"/>
    <m/>
    <x v="20"/>
  </r>
  <r>
    <s v="DEPT"/>
    <s v="2024"/>
    <s v="008"/>
    <s v="100000"/>
    <s v="1011915 (DG Expenses)"/>
    <s v="DG Expenses"/>
    <s v="62101"/>
    <s v="Trvl- Domestic Flght"/>
    <n v="262.94"/>
    <s v="40/24/123AP"/>
    <s v="100334277"/>
    <s v="SA"/>
    <d v="2024-02-26T00:00:00"/>
    <s v="40"/>
    <m/>
    <m/>
    <s v="P0"/>
    <m/>
    <m/>
    <s v="11595546 Air Penelope Nelson 2024/06/11"/>
    <s v="1"/>
    <s v="FM001001"/>
    <m/>
    <s v="P"/>
    <m/>
    <m/>
    <m/>
    <m/>
    <s v="D"/>
    <x v="19"/>
    <x v="0"/>
    <m/>
    <x v="20"/>
  </r>
  <r>
    <s v="DEPT"/>
    <s v="2024"/>
    <s v="008"/>
    <s v="100000"/>
    <s v="1011915 (DG Expenses)"/>
    <s v="DG Expenses"/>
    <s v="62511"/>
    <s v="Hospitality/events"/>
    <n v="114.08"/>
    <s v="Penelope Nelson"/>
    <s v="100334958"/>
    <s v="S1"/>
    <d v="2024-02-28T00:00:00"/>
    <s v="40"/>
    <m/>
    <m/>
    <s v="P0"/>
    <m/>
    <m/>
    <s v="Pravda Meeting with Chris Finlayson (ex M"/>
    <s v="1"/>
    <s v="FM001001"/>
    <m/>
    <s v="P"/>
    <m/>
    <m/>
    <m/>
    <m/>
    <s v="D"/>
    <x v="19"/>
    <x v="0"/>
    <m/>
    <x v="20"/>
  </r>
  <r>
    <s v="DEPT"/>
    <s v="2024"/>
    <s v="008"/>
    <s v="100000"/>
    <s v="1011915 (DG Expenses)"/>
    <s v="DG Expenses"/>
    <s v="62521"/>
    <s v="Education Costs"/>
    <n v="-17997.07"/>
    <s v="REFUND"/>
    <s v="1400008604"/>
    <s v="DZ"/>
    <d v="2024-02-02T00:00:00"/>
    <s v="50"/>
    <m/>
    <m/>
    <s v="P0"/>
    <m/>
    <m/>
    <s v="Refund PN Executive Learning Group Membership"/>
    <s v="1"/>
    <s v="FM001001"/>
    <m/>
    <s v="P"/>
    <m/>
    <m/>
    <m/>
    <m/>
    <s v="D"/>
    <x v="19"/>
    <x v="0"/>
    <m/>
    <x v="20"/>
  </r>
  <r>
    <s v="DEPT"/>
    <s v="2024"/>
    <s v="008"/>
    <s v="100000"/>
    <s v="1011915 (DG Expenses)"/>
    <s v="DG Expenses"/>
    <s v="62521"/>
    <s v="Education Costs"/>
    <n v="900"/>
    <m/>
    <s v="5000024314"/>
    <s v="WE"/>
    <d v="2024-02-15T00:00:00"/>
    <s v="81"/>
    <s v="112361 (JENERO ENTERPRISES LTD)"/>
    <s v="JENERO ENTERPRISES LTD"/>
    <m/>
    <m/>
    <m/>
    <s v="Coaching Services - DG"/>
    <s v="1"/>
    <s v="FM001001"/>
    <m/>
    <s v="P"/>
    <m/>
    <s v="KBS"/>
    <m/>
    <m/>
    <s v="D"/>
    <x v="19"/>
    <x v="0"/>
    <m/>
    <x v="20"/>
  </r>
  <r>
    <m/>
    <m/>
    <m/>
    <m/>
    <m/>
    <m/>
    <m/>
    <m/>
    <m/>
    <m/>
    <m/>
    <m/>
    <m/>
    <m/>
    <m/>
    <m/>
    <m/>
    <m/>
    <m/>
    <m/>
    <m/>
    <m/>
    <m/>
    <m/>
    <m/>
    <m/>
    <m/>
    <m/>
    <m/>
    <x v="19"/>
    <x v="0"/>
    <m/>
    <x v="2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80">
  <r>
    <s v="DEPT"/>
    <s v="2025"/>
    <s v="001"/>
    <s v="100000"/>
    <s v="1011915 (DG Expenses)"/>
    <s v="DG Expenses"/>
    <s v="62101"/>
    <s v="Trvl- Domestic Flght"/>
    <n v="434.06"/>
    <s v="40/24/206 AP"/>
    <s v="100008808"/>
    <s v="SA"/>
    <d v="2024-07-24T00:00:00"/>
    <s v="40"/>
    <m/>
    <m/>
    <s v="P0"/>
    <m/>
    <m/>
    <s v="11642284 Air Penelope Nelson 2024/07/16"/>
    <s v="1"/>
    <s v="FM001001"/>
    <m/>
    <s v="P"/>
    <m/>
    <m/>
    <m/>
    <m/>
    <s v="D"/>
    <m/>
    <m/>
    <x v="0"/>
    <x v="0"/>
    <x v="0"/>
    <x v="0"/>
    <m/>
    <x v="0"/>
    <x v="0"/>
    <x v="0"/>
  </r>
  <r>
    <s v="DEPT"/>
    <s v="2025"/>
    <s v="001"/>
    <s v="100000"/>
    <s v="1011915 (DG Expenses)"/>
    <s v="DG Expenses"/>
    <s v="62102"/>
    <s v="Trvl-Domestic Exp"/>
    <n v="43.04"/>
    <s v="40/24/206 AP"/>
    <s v="100008808"/>
    <s v="SA"/>
    <d v="2024-07-24T00:00:00"/>
    <s v="40"/>
    <m/>
    <m/>
    <s v="P0"/>
    <m/>
    <m/>
    <s v="11642284 Other Penelope Nelson 2024/07/16"/>
    <s v="1"/>
    <s v="FM001001"/>
    <m/>
    <s v="P"/>
    <m/>
    <m/>
    <m/>
    <m/>
    <s v="D"/>
    <m/>
    <m/>
    <x v="0"/>
    <x v="1"/>
    <x v="0"/>
    <x v="0"/>
    <s v="Wellington airport parking no longer needed  "/>
    <x v="0"/>
    <x v="0"/>
    <x v="0"/>
  </r>
  <r>
    <s v="DEPT"/>
    <s v="2025"/>
    <s v="001"/>
    <s v="100000"/>
    <s v="1011915 (DG Expenses)"/>
    <s v="DG Expenses"/>
    <s v="62102"/>
    <s v="Trvl-Domestic Exp"/>
    <n v="11.2"/>
    <s v="40/24/206 AP"/>
    <s v="100008808"/>
    <s v="SA"/>
    <d v="2024-07-24T00:00:00"/>
    <s v="40"/>
    <m/>
    <m/>
    <s v="P0"/>
    <m/>
    <m/>
    <s v="11622334 Orbit Fee Penelope Nelson 2024/08/08"/>
    <s v="1"/>
    <s v="FM001001"/>
    <m/>
    <s v="P"/>
    <m/>
    <m/>
    <m/>
    <m/>
    <s v="D"/>
    <m/>
    <m/>
    <x v="1"/>
    <x v="2"/>
    <x v="1"/>
    <x v="1"/>
    <m/>
    <x v="1"/>
    <x v="0"/>
    <x v="1"/>
  </r>
  <r>
    <s v="DEPT"/>
    <s v="2025"/>
    <s v="001"/>
    <s v="100000"/>
    <s v="1011915 (DG Expenses)"/>
    <s v="DG Expenses"/>
    <s v="62102"/>
    <s v="Trvl-Domestic Exp"/>
    <n v="0.56000000000000005"/>
    <s v="40/24/206 AP"/>
    <s v="100008808"/>
    <s v="SA"/>
    <d v="2024-07-24T00:00:00"/>
    <s v="40"/>
    <m/>
    <m/>
    <s v="P0"/>
    <m/>
    <m/>
    <s v="11639972 Orbit Fee Penelope Nelson 2024/07/18"/>
    <s v="1"/>
    <s v="FM001001"/>
    <m/>
    <s v="P"/>
    <m/>
    <m/>
    <m/>
    <m/>
    <s v="D"/>
    <m/>
    <m/>
    <x v="2"/>
    <x v="3"/>
    <x v="1"/>
    <x v="2"/>
    <m/>
    <x v="0"/>
    <x v="0"/>
    <x v="0"/>
  </r>
  <r>
    <s v="DEPT"/>
    <s v="2025"/>
    <s v="001"/>
    <s v="100000"/>
    <s v="1011915 (DG Expenses)"/>
    <s v="DG Expenses"/>
    <s v="62102"/>
    <s v="Trvl-Domestic Exp"/>
    <n v="18.850000000000001"/>
    <s v="40/24/206 AP"/>
    <s v="100008808"/>
    <s v="SA"/>
    <d v="2024-07-24T00:00:00"/>
    <s v="40"/>
    <m/>
    <m/>
    <s v="P0"/>
    <m/>
    <m/>
    <s v="11642284 Orbit Fee Penelope Nelson 2024/07/16"/>
    <s v="1"/>
    <s v="FM001001"/>
    <m/>
    <s v="P"/>
    <m/>
    <m/>
    <m/>
    <m/>
    <s v="D"/>
    <m/>
    <m/>
    <x v="0"/>
    <x v="3"/>
    <x v="0"/>
    <x v="0"/>
    <m/>
    <x v="0"/>
    <x v="0"/>
    <x v="0"/>
  </r>
  <r>
    <s v="DEPT"/>
    <s v="2025"/>
    <s v="001"/>
    <s v="100000"/>
    <s v="1011915 (DG Expenses)"/>
    <s v="DG Expenses"/>
    <s v="62101"/>
    <s v="Trvl- Domestic Flght"/>
    <n v="113.88"/>
    <s v="40/24/206 AP"/>
    <s v="100008808"/>
    <s v="SA"/>
    <d v="2024-07-24T00:00:00"/>
    <s v="40"/>
    <m/>
    <m/>
    <s v="P0"/>
    <m/>
    <m/>
    <s v="11643568 Air Penelope Nelson 2024/07/26"/>
    <s v="1"/>
    <s v="FM001001"/>
    <m/>
    <s v="P"/>
    <m/>
    <m/>
    <m/>
    <m/>
    <s v="D"/>
    <m/>
    <m/>
    <x v="3"/>
    <x v="4"/>
    <x v="2"/>
    <x v="3"/>
    <m/>
    <x v="1"/>
    <x v="0"/>
    <x v="1"/>
  </r>
  <r>
    <s v="DEPT"/>
    <s v="2025"/>
    <s v="001"/>
    <s v="100000"/>
    <s v="1011915 (DG Expenses)"/>
    <s v="DG Expenses"/>
    <s v="62101"/>
    <s v="Trvl- Domestic Flght"/>
    <n v="-589.58000000000004"/>
    <s v="40/24/206 AP"/>
    <s v="100008808"/>
    <s v="SA"/>
    <d v="2024-07-24T00:00:00"/>
    <s v="50"/>
    <m/>
    <m/>
    <s v="P0"/>
    <m/>
    <m/>
    <s v="11627805 Air Penelope Nelson 2024/06/13"/>
    <s v="1"/>
    <s v="FM001001"/>
    <m/>
    <s v="P"/>
    <m/>
    <m/>
    <m/>
    <m/>
    <s v="D"/>
    <m/>
    <m/>
    <x v="4"/>
    <x v="0"/>
    <x v="3"/>
    <x v="4"/>
    <m/>
    <x v="0"/>
    <x v="0"/>
    <x v="0"/>
  </r>
  <r>
    <s v="DEPT"/>
    <s v="2025"/>
    <s v="001"/>
    <s v="100000"/>
    <s v="1011915 (DG Expenses)"/>
    <s v="DG Expenses"/>
    <s v="62102"/>
    <s v="Trvl-Domestic Exp"/>
    <n v="11.2"/>
    <s v="40/24/206 AP"/>
    <s v="100008808"/>
    <s v="SA"/>
    <d v="2024-07-24T00:00:00"/>
    <s v="40"/>
    <m/>
    <m/>
    <s v="P0"/>
    <m/>
    <m/>
    <s v="11642284 Orbit Fee Penelope Nelson 2024/07/16"/>
    <s v="1"/>
    <s v="FM001001"/>
    <m/>
    <s v="P"/>
    <m/>
    <m/>
    <m/>
    <m/>
    <s v="D"/>
    <m/>
    <m/>
    <x v="0"/>
    <x v="3"/>
    <x v="0"/>
    <x v="0"/>
    <m/>
    <x v="0"/>
    <x v="0"/>
    <x v="0"/>
  </r>
  <r>
    <s v="DEPT"/>
    <s v="2025"/>
    <s v="001"/>
    <s v="100000"/>
    <s v="1011915 (DG Expenses)"/>
    <s v="DG Expenses"/>
    <s v="62102"/>
    <s v="Trvl-Domestic Exp"/>
    <n v="-43.48"/>
    <s v="40/24/206 AP"/>
    <s v="100008808"/>
    <s v="SA"/>
    <d v="2024-07-24T00:00:00"/>
    <s v="50"/>
    <m/>
    <m/>
    <s v="P0"/>
    <m/>
    <m/>
    <s v="11622334 Other Penelope Nelson 2024/08/08"/>
    <s v="1"/>
    <s v="FM001001"/>
    <m/>
    <s v="P"/>
    <m/>
    <m/>
    <m/>
    <m/>
    <s v="D"/>
    <m/>
    <m/>
    <x v="1"/>
    <x v="5"/>
    <x v="1"/>
    <x v="1"/>
    <s v="Wellington airport parking no longer needed  "/>
    <x v="0"/>
    <x v="0"/>
    <x v="1"/>
  </r>
  <r>
    <s v="DEPT"/>
    <s v="2025"/>
    <s v="001"/>
    <s v="100000"/>
    <s v="1011915 (DG Expenses)"/>
    <s v="DG Expenses"/>
    <s v="62102"/>
    <s v="Trvl-Domestic Exp"/>
    <n v="42.61"/>
    <s v="40/24/206 AP"/>
    <s v="100008808"/>
    <s v="SA"/>
    <d v="2024-07-24T00:00:00"/>
    <s v="40"/>
    <m/>
    <m/>
    <s v="P0"/>
    <m/>
    <m/>
    <s v="11640009 Other Penelope Nelson 2024/07/26"/>
    <s v="1"/>
    <s v="FM001001"/>
    <m/>
    <s v="P"/>
    <m/>
    <m/>
    <m/>
    <m/>
    <s v="D"/>
    <m/>
    <m/>
    <x v="5"/>
    <x v="5"/>
    <x v="4"/>
    <x v="3"/>
    <s v="Wellington airport parking no longer needed  "/>
    <x v="0"/>
    <x v="0"/>
    <x v="0"/>
  </r>
  <r>
    <s v="DEPT"/>
    <s v="2025"/>
    <s v="001"/>
    <s v="100000"/>
    <s v="1011915 (DG Expenses)"/>
    <s v="DG Expenses"/>
    <s v="62102"/>
    <s v="Trvl-Domestic Exp"/>
    <n v="11.2"/>
    <s v="40/24/206 AP"/>
    <s v="100008808"/>
    <s v="SA"/>
    <d v="2024-07-24T00:00:00"/>
    <s v="40"/>
    <m/>
    <m/>
    <s v="P0"/>
    <m/>
    <m/>
    <s v="11642284 Orbit Fee Penelope Nelson 2024/07/16"/>
    <s v="1"/>
    <s v="FM001001"/>
    <m/>
    <s v="P"/>
    <m/>
    <m/>
    <m/>
    <m/>
    <s v="D"/>
    <m/>
    <m/>
    <x v="0"/>
    <x v="3"/>
    <x v="0"/>
    <x v="0"/>
    <m/>
    <x v="0"/>
    <x v="0"/>
    <x v="0"/>
  </r>
  <r>
    <s v="DEPT"/>
    <s v="2025"/>
    <s v="001"/>
    <s v="100000"/>
    <s v="1011915 (DG Expenses)"/>
    <s v="DG Expenses"/>
    <s v="62102"/>
    <s v="Trvl-Domestic Exp"/>
    <n v="11.2"/>
    <s v="40/24/206 AP"/>
    <s v="100008808"/>
    <s v="SA"/>
    <d v="2024-07-24T00:00:00"/>
    <s v="40"/>
    <m/>
    <m/>
    <s v="P0"/>
    <m/>
    <m/>
    <s v="11642284 Orbit Fee Penelope Nelson 2024/07/16"/>
    <s v="1"/>
    <s v="FM001001"/>
    <m/>
    <s v="P"/>
    <m/>
    <m/>
    <m/>
    <m/>
    <s v="D"/>
    <m/>
    <m/>
    <x v="0"/>
    <x v="3"/>
    <x v="0"/>
    <x v="0"/>
    <m/>
    <x v="0"/>
    <x v="0"/>
    <x v="0"/>
  </r>
  <r>
    <s v="DEPT"/>
    <s v="2025"/>
    <s v="001"/>
    <s v="100000"/>
    <s v="1011915 (DG Expenses)"/>
    <s v="DG Expenses"/>
    <s v="62102"/>
    <s v="Trvl-Domestic Exp"/>
    <n v="11.2"/>
    <s v="40/24/206 AP"/>
    <s v="100008808"/>
    <s v="SA"/>
    <d v="2024-07-24T00:00:00"/>
    <s v="40"/>
    <m/>
    <m/>
    <s v="P0"/>
    <m/>
    <m/>
    <s v="11643568 Orbit Fee Penelope Nelson 2024/07/26"/>
    <s v="1"/>
    <s v="FM001001"/>
    <m/>
    <s v="P"/>
    <m/>
    <m/>
    <m/>
    <m/>
    <s v="D"/>
    <m/>
    <m/>
    <x v="3"/>
    <x v="3"/>
    <x v="2"/>
    <x v="3"/>
    <m/>
    <x v="1"/>
    <x v="0"/>
    <x v="1"/>
  </r>
  <r>
    <s v="DEPT"/>
    <s v="2025"/>
    <s v="001"/>
    <s v="100000"/>
    <s v="1011915 (DG Expenses)"/>
    <s v="DG Expenses"/>
    <s v="62101"/>
    <s v="Trvl- Domestic Flght"/>
    <n v="365.2"/>
    <s v="40/24/207 AP"/>
    <s v="100008809"/>
    <s v="SA"/>
    <d v="2024-07-24T00:00:00"/>
    <s v="40"/>
    <m/>
    <m/>
    <s v="P0"/>
    <m/>
    <m/>
    <s v="11643568 Air Penelope Nelson 2024/07/26"/>
    <s v="1"/>
    <s v="FM001001"/>
    <m/>
    <s v="P"/>
    <m/>
    <m/>
    <m/>
    <m/>
    <s v="D"/>
    <m/>
    <m/>
    <x v="3"/>
    <x v="4"/>
    <x v="2"/>
    <x v="3"/>
    <m/>
    <x v="1"/>
    <x v="0"/>
    <x v="1"/>
  </r>
  <r>
    <s v="DEPT"/>
    <s v="2025"/>
    <s v="001"/>
    <s v="100000"/>
    <s v="1011915 (DG Expenses)"/>
    <s v="DG Expenses"/>
    <s v="62102"/>
    <s v="Trvl-Domestic Exp"/>
    <n v="18.850000000000001"/>
    <s v="40/24/207 AP"/>
    <s v="100008809"/>
    <s v="SA"/>
    <d v="2024-07-24T00:00:00"/>
    <s v="40"/>
    <m/>
    <m/>
    <s v="P0"/>
    <m/>
    <m/>
    <s v="11643568 Orbit Fee Penelope Nelson 2024/07/26"/>
    <s v="1"/>
    <s v="FM001001"/>
    <m/>
    <s v="P"/>
    <m/>
    <m/>
    <m/>
    <m/>
    <s v="D"/>
    <m/>
    <m/>
    <x v="3"/>
    <x v="3"/>
    <x v="2"/>
    <x v="3"/>
    <m/>
    <x v="1"/>
    <x v="0"/>
    <x v="1"/>
  </r>
  <r>
    <s v="DEPT"/>
    <s v="2025"/>
    <s v="001"/>
    <s v="100000"/>
    <s v="1011915 (DG Expenses)"/>
    <s v="DG Expenses"/>
    <s v="62102"/>
    <s v="Trvl-Domestic Exp"/>
    <n v="8.4"/>
    <s v="40/24/207 AP"/>
    <s v="100008809"/>
    <s v="SA"/>
    <d v="2024-07-24T00:00:00"/>
    <s v="40"/>
    <m/>
    <m/>
    <s v="P0"/>
    <m/>
    <m/>
    <s v="11639972 Orbit Fee Penelope Nelson 2024/07/18"/>
    <s v="1"/>
    <s v="FM001001"/>
    <m/>
    <s v="P"/>
    <m/>
    <m/>
    <m/>
    <m/>
    <s v="D"/>
    <m/>
    <m/>
    <x v="2"/>
    <x v="3"/>
    <x v="1"/>
    <x v="2"/>
    <m/>
    <x v="0"/>
    <x v="0"/>
    <x v="0"/>
  </r>
  <r>
    <s v="DEPT"/>
    <s v="2025"/>
    <s v="001"/>
    <s v="100000"/>
    <s v="1011915 (DG Expenses)"/>
    <s v="DG Expenses"/>
    <s v="62102"/>
    <s v="Trvl-Domestic Exp"/>
    <n v="18.850000000000001"/>
    <s v="40/24/207 AP"/>
    <s v="100008809"/>
    <s v="SA"/>
    <d v="2024-07-24T00:00:00"/>
    <s v="40"/>
    <m/>
    <m/>
    <s v="P0"/>
    <m/>
    <m/>
    <s v="11647791 Orbit Fee Penelope Nelson 2024/09/20"/>
    <s v="1"/>
    <s v="FM001001"/>
    <m/>
    <s v="P"/>
    <m/>
    <m/>
    <m/>
    <m/>
    <s v="D"/>
    <m/>
    <m/>
    <x v="6"/>
    <x v="3"/>
    <x v="0"/>
    <x v="5"/>
    <m/>
    <x v="1"/>
    <x v="0"/>
    <x v="1"/>
  </r>
  <r>
    <s v="DEPT"/>
    <s v="2025"/>
    <s v="001"/>
    <s v="100000"/>
    <s v="1011915 (DG Expenses)"/>
    <s v="DG Expenses"/>
    <s v="62102"/>
    <s v="Trvl-Domestic Exp"/>
    <n v="0.56000000000000005"/>
    <s v="40/24/207 AP"/>
    <s v="100008809"/>
    <s v="SA"/>
    <d v="2024-07-24T00:00:00"/>
    <s v="40"/>
    <m/>
    <m/>
    <s v="P0"/>
    <m/>
    <m/>
    <s v="11639972 Orbit Fee Penelope Nelson 2024/07/18"/>
    <s v="1"/>
    <s v="FM001001"/>
    <m/>
    <s v="P"/>
    <m/>
    <m/>
    <m/>
    <m/>
    <s v="D"/>
    <m/>
    <m/>
    <x v="2"/>
    <x v="3"/>
    <x v="1"/>
    <x v="2"/>
    <m/>
    <x v="0"/>
    <x v="0"/>
    <x v="0"/>
  </r>
  <r>
    <s v="DEPT"/>
    <s v="2025"/>
    <s v="001"/>
    <s v="100000"/>
    <s v="1011915 (DG Expenses)"/>
    <s v="DG Expenses"/>
    <s v="62101"/>
    <s v="Trvl- Domestic Flght"/>
    <n v="370.63"/>
    <s v="40/24/207 AP"/>
    <s v="100008809"/>
    <s v="SA"/>
    <d v="2024-07-24T00:00:00"/>
    <s v="40"/>
    <m/>
    <m/>
    <s v="P0"/>
    <m/>
    <m/>
    <s v="11647791 Air Penelope Nelson 2024/09/20"/>
    <s v="1"/>
    <s v="FM001001"/>
    <m/>
    <s v="P"/>
    <m/>
    <m/>
    <m/>
    <m/>
    <s v="D"/>
    <m/>
    <m/>
    <x v="6"/>
    <x v="4"/>
    <x v="0"/>
    <x v="5"/>
    <m/>
    <x v="1"/>
    <x v="0"/>
    <x v="1"/>
  </r>
  <r>
    <s v="DEPT"/>
    <s v="2025"/>
    <s v="001"/>
    <s v="100000"/>
    <s v="1011915 (DG Expenses)"/>
    <s v="DG Expenses"/>
    <s v="62102"/>
    <s v="Trvl-Domestic Exp"/>
    <n v="8.4"/>
    <s v="40/24/207 AP"/>
    <s v="100008809"/>
    <s v="SA"/>
    <d v="2024-07-24T00:00:00"/>
    <s v="40"/>
    <m/>
    <m/>
    <s v="P0"/>
    <m/>
    <m/>
    <s v="11639972 Orbit Fee Penelope Nelson 2024/07/18"/>
    <s v="1"/>
    <s v="FM001001"/>
    <m/>
    <s v="P"/>
    <m/>
    <m/>
    <m/>
    <m/>
    <s v="D"/>
    <m/>
    <m/>
    <x v="2"/>
    <x v="3"/>
    <x v="1"/>
    <x v="2"/>
    <m/>
    <x v="0"/>
    <x v="0"/>
    <x v="0"/>
  </r>
  <r>
    <s v="DEPT"/>
    <s v="2025"/>
    <s v="001"/>
    <s v="100000"/>
    <s v="1011915 (DG Expenses)"/>
    <s v="DG Expenses"/>
    <s v="62102"/>
    <s v="Trvl-Domestic Exp"/>
    <n v="11.2"/>
    <s v="40/24/207 AP"/>
    <s v="100008809"/>
    <s v="SA"/>
    <d v="2024-07-24T00:00:00"/>
    <s v="40"/>
    <m/>
    <m/>
    <s v="P0"/>
    <m/>
    <m/>
    <s v="11640009 Orbit Fee Penelope Nelson 2024/07/20"/>
    <s v="1"/>
    <s v="FM001001"/>
    <m/>
    <s v="P"/>
    <m/>
    <m/>
    <m/>
    <m/>
    <s v="D"/>
    <m/>
    <m/>
    <x v="5"/>
    <x v="3"/>
    <x v="4"/>
    <x v="6"/>
    <m/>
    <x v="0"/>
    <x v="0"/>
    <x v="0"/>
  </r>
  <r>
    <s v="DEPT"/>
    <s v="2025"/>
    <s v="001"/>
    <s v="100000"/>
    <s v="1011915 (DG Expenses)"/>
    <s v="DG Expenses"/>
    <s v="62102"/>
    <s v="Trvl-Domestic Exp"/>
    <n v="11.2"/>
    <s v="40/24/207 AP"/>
    <s v="100008809"/>
    <s v="SA"/>
    <d v="2024-07-24T00:00:00"/>
    <s v="40"/>
    <m/>
    <m/>
    <s v="P0"/>
    <m/>
    <m/>
    <s v="11643568 Orbit Fee Penelope Nelson 2024/07/26"/>
    <s v="1"/>
    <s v="FM001001"/>
    <m/>
    <s v="P"/>
    <m/>
    <m/>
    <m/>
    <m/>
    <s v="D"/>
    <m/>
    <m/>
    <x v="3"/>
    <x v="3"/>
    <x v="2"/>
    <x v="3"/>
    <m/>
    <x v="1"/>
    <x v="0"/>
    <x v="1"/>
  </r>
  <r>
    <s v="DEPT"/>
    <s v="2025"/>
    <s v="001"/>
    <s v="100000"/>
    <s v="1011915 (DG Expenses)"/>
    <s v="DG Expenses"/>
    <s v="62101"/>
    <s v="Trvl- Domestic Flght"/>
    <n v="45.92"/>
    <s v="40/24/208 AP"/>
    <s v="100008810"/>
    <s v="SA"/>
    <d v="2024-07-24T00:00:00"/>
    <s v="40"/>
    <m/>
    <m/>
    <s v="P0"/>
    <m/>
    <m/>
    <s v="11642284 Air Penelope Nelson 2024/07/16"/>
    <s v="1"/>
    <s v="FM001001"/>
    <m/>
    <s v="P"/>
    <m/>
    <m/>
    <m/>
    <m/>
    <s v="D"/>
    <m/>
    <m/>
    <x v="0"/>
    <x v="6"/>
    <x v="0"/>
    <x v="0"/>
    <m/>
    <x v="0"/>
    <x v="0"/>
    <x v="0"/>
  </r>
  <r>
    <s v="DEPT"/>
    <s v="2025"/>
    <s v="001"/>
    <s v="100000"/>
    <s v="1011915 (DG Expenses)"/>
    <s v="DG Expenses"/>
    <s v="62102"/>
    <s v="Trvl-Domestic Exp"/>
    <n v="67.83"/>
    <s v="40/24/208 AP"/>
    <s v="100008810"/>
    <s v="SA"/>
    <d v="2024-07-24T00:00:00"/>
    <s v="40"/>
    <m/>
    <m/>
    <s v="P0"/>
    <m/>
    <m/>
    <s v="11643568 Other Penelope Nelson 2024/07/26"/>
    <s v="1"/>
    <s v="FM001001"/>
    <m/>
    <s v="P"/>
    <m/>
    <m/>
    <m/>
    <m/>
    <s v="D"/>
    <m/>
    <m/>
    <x v="3"/>
    <x v="7"/>
    <x v="2"/>
    <x v="3"/>
    <m/>
    <x v="1"/>
    <x v="0"/>
    <x v="1"/>
  </r>
  <r>
    <s v="DEPT"/>
    <s v="2025"/>
    <s v="001"/>
    <s v="100000"/>
    <s v="1011915 (DG Expenses)"/>
    <s v="DG Expenses"/>
    <s v="62102"/>
    <s v="Trvl-Domestic Exp"/>
    <n v="11.2"/>
    <s v="40/24/208 AP"/>
    <s v="100008810"/>
    <s v="SA"/>
    <d v="2024-07-24T00:00:00"/>
    <s v="40"/>
    <m/>
    <m/>
    <s v="P0"/>
    <m/>
    <m/>
    <s v="11647791 Orbit Fee Penelope Nelson 2024/09/20"/>
    <s v="1"/>
    <s v="FM001001"/>
    <m/>
    <s v="P"/>
    <m/>
    <m/>
    <m/>
    <m/>
    <s v="D"/>
    <m/>
    <m/>
    <x v="6"/>
    <x v="3"/>
    <x v="0"/>
    <x v="5"/>
    <m/>
    <x v="1"/>
    <x v="0"/>
    <x v="1"/>
  </r>
  <r>
    <s v="DEPT"/>
    <s v="2025"/>
    <s v="001"/>
    <s v="100000"/>
    <s v="1011915 (DG Expenses)"/>
    <s v="DG Expenses"/>
    <s v="62102"/>
    <s v="Trvl-Domestic Exp"/>
    <n v="11.2"/>
    <s v="40/24/208 AP"/>
    <s v="100008810"/>
    <s v="SA"/>
    <d v="2024-07-24T00:00:00"/>
    <s v="40"/>
    <m/>
    <m/>
    <s v="P0"/>
    <m/>
    <m/>
    <s v="11639972 Orbit Fee Penelope Nelson 2024/07/18"/>
    <s v="1"/>
    <s v="FM001001"/>
    <m/>
    <s v="P"/>
    <m/>
    <m/>
    <m/>
    <m/>
    <s v="D"/>
    <m/>
    <m/>
    <x v="2"/>
    <x v="3"/>
    <x v="1"/>
    <x v="2"/>
    <m/>
    <x v="0"/>
    <x v="0"/>
    <x v="0"/>
  </r>
  <r>
    <s v="DEPT"/>
    <s v="2025"/>
    <s v="001"/>
    <s v="100000"/>
    <s v="1011915 (DG Expenses)"/>
    <s v="DG Expenses"/>
    <s v="62101"/>
    <s v="Trvl- Domestic Flght"/>
    <n v="-344.96"/>
    <s v="40/24/208 AP"/>
    <s v="100008810"/>
    <s v="SA"/>
    <d v="2024-07-24T00:00:00"/>
    <s v="50"/>
    <m/>
    <m/>
    <s v="P0"/>
    <m/>
    <m/>
    <s v="11628421 Air Penelope Nelson 2024/06/25"/>
    <s v="1"/>
    <s v="FM001001"/>
    <m/>
    <s v="P"/>
    <m/>
    <m/>
    <m/>
    <m/>
    <s v="D"/>
    <m/>
    <m/>
    <x v="4"/>
    <x v="0"/>
    <x v="3"/>
    <x v="7"/>
    <m/>
    <x v="0"/>
    <x v="0"/>
    <x v="0"/>
  </r>
  <r>
    <s v="DEPT"/>
    <s v="2025"/>
    <s v="001"/>
    <s v="100000"/>
    <s v="1011915 (DG Expenses)"/>
    <s v="DG Expenses"/>
    <s v="62102"/>
    <s v="Trvl-Domestic Exp"/>
    <n v="71.739999999999995"/>
    <s v="40/24/208 AP"/>
    <s v="100008810"/>
    <s v="SA"/>
    <d v="2024-07-24T00:00:00"/>
    <s v="40"/>
    <m/>
    <m/>
    <s v="P0"/>
    <m/>
    <m/>
    <s v="11639972 Other Penelope Nelson 2024/07/18"/>
    <s v="1"/>
    <s v="FM001001"/>
    <m/>
    <s v="P"/>
    <m/>
    <m/>
    <m/>
    <m/>
    <s v="D"/>
    <m/>
    <m/>
    <x v="2"/>
    <x v="8"/>
    <x v="1"/>
    <x v="2"/>
    <m/>
    <x v="0"/>
    <x v="0"/>
    <x v="0"/>
  </r>
  <r>
    <s v="DEPT"/>
    <s v="2025"/>
    <s v="001"/>
    <s v="100000"/>
    <s v="1011915 (DG Expenses)"/>
    <s v="DG Expenses"/>
    <s v="62102"/>
    <s v="Trvl-Domestic Exp"/>
    <n v="-42.61"/>
    <s v="40/24/209 AP"/>
    <s v="100008811"/>
    <s v="SA"/>
    <d v="2024-07-24T00:00:00"/>
    <s v="50"/>
    <m/>
    <m/>
    <s v="P0"/>
    <m/>
    <m/>
    <s v="11640009 Other Penelope Nelson 2024/07/26"/>
    <s v="1"/>
    <s v="FM001001"/>
    <m/>
    <s v="P"/>
    <m/>
    <m/>
    <m/>
    <m/>
    <s v="D"/>
    <m/>
    <m/>
    <x v="5"/>
    <x v="9"/>
    <x v="4"/>
    <x v="3"/>
    <s v="Wellington airport parking no longer needed  "/>
    <x v="0"/>
    <x v="0"/>
    <x v="0"/>
  </r>
  <r>
    <s v="DEPT"/>
    <s v="2025"/>
    <s v="001"/>
    <s v="100000"/>
    <s v="1011915 (DG Expenses)"/>
    <s v="DG Expenses"/>
    <s v="62102"/>
    <s v="Trvl-Domestic Exp"/>
    <n v="126.09"/>
    <s v="40/24/209 AP"/>
    <s v="100008811"/>
    <s v="SA"/>
    <d v="2024-07-24T00:00:00"/>
    <s v="40"/>
    <m/>
    <m/>
    <s v="P0"/>
    <m/>
    <m/>
    <s v="11639972 Hotel Penelope Nelson 2024/07/18"/>
    <s v="1"/>
    <s v="FM001001"/>
    <m/>
    <s v="P"/>
    <m/>
    <m/>
    <m/>
    <m/>
    <s v="D"/>
    <m/>
    <m/>
    <x v="2"/>
    <x v="10"/>
    <x v="1"/>
    <x v="2"/>
    <m/>
    <x v="0"/>
    <x v="0"/>
    <x v="0"/>
  </r>
  <r>
    <s v="DEPT"/>
    <s v="2025"/>
    <s v="001"/>
    <s v="100000"/>
    <s v="1011915 (DG Expenses)"/>
    <s v="DG Expenses"/>
    <s v="62521"/>
    <s v="Education Costs"/>
    <n v="900"/>
    <m/>
    <s v="5000002578"/>
    <s v="WE"/>
    <d v="2024-07-23T00:00:00"/>
    <s v="81"/>
    <s v="112361 (JENERO ENTERPRISES LTD)"/>
    <s v="JENERO ENTERPRISES LTD"/>
    <m/>
    <m/>
    <m/>
    <s v="Coaching Services - DG"/>
    <s v="1"/>
    <s v="FM001001"/>
    <m/>
    <s v="P"/>
    <m/>
    <s v="KBS"/>
    <m/>
    <m/>
    <s v="D"/>
    <m/>
    <m/>
    <x v="7"/>
    <x v="11"/>
    <x v="5"/>
    <x v="8"/>
    <m/>
    <x v="1"/>
    <x v="1"/>
    <x v="1"/>
  </r>
  <r>
    <s v="DEPT"/>
    <s v="2025"/>
    <s v="002"/>
    <s v="100000"/>
    <s v="1011915 (DG Expenses)"/>
    <s v="DG Expenses"/>
    <s v="62101"/>
    <s v="Trvl- Domestic Flght"/>
    <n v="141.9"/>
    <s v="40/24/220 AP"/>
    <s v="100030427"/>
    <s v="SA"/>
    <d v="2024-08-26T00:00:00"/>
    <s v="40"/>
    <m/>
    <m/>
    <s v="P0"/>
    <m/>
    <m/>
    <s v="11636957 Air Penelope Nelson 2024/08/15"/>
    <s v="1"/>
    <s v="FM001001"/>
    <m/>
    <s v="P"/>
    <m/>
    <m/>
    <m/>
    <m/>
    <s v="D"/>
    <m/>
    <m/>
    <x v="1"/>
    <x v="4"/>
    <x v="1"/>
    <x v="9"/>
    <m/>
    <x v="1"/>
    <x v="0"/>
    <x v="1"/>
  </r>
  <r>
    <s v="DEPT"/>
    <s v="2025"/>
    <s v="002"/>
    <s v="100000"/>
    <s v="1011915 (DG Expenses)"/>
    <s v="DG Expenses"/>
    <s v="62102"/>
    <s v="Trvl-Domestic Exp"/>
    <n v="43.48"/>
    <s v="40/24/220 AP"/>
    <s v="100030427"/>
    <s v="SA"/>
    <d v="2024-08-26T00:00:00"/>
    <s v="40"/>
    <m/>
    <m/>
    <s v="P0"/>
    <m/>
    <m/>
    <s v="11655901 Other Penelope Nelson 2024/09/05"/>
    <s v="1"/>
    <s v="FM001001"/>
    <m/>
    <s v="P"/>
    <m/>
    <m/>
    <m/>
    <m/>
    <s v="D"/>
    <m/>
    <m/>
    <x v="8"/>
    <x v="7"/>
    <x v="6"/>
    <x v="10"/>
    <m/>
    <x v="1"/>
    <x v="0"/>
    <x v="1"/>
  </r>
  <r>
    <s v="DEPT"/>
    <s v="2025"/>
    <s v="002"/>
    <s v="100000"/>
    <s v="1011915 (DG Expenses)"/>
    <s v="DG Expenses"/>
    <s v="62102"/>
    <s v="Trvl-Domestic Exp"/>
    <n v="-43.48"/>
    <s v="40/24/220 AP"/>
    <s v="100030427"/>
    <s v="SA"/>
    <d v="2024-08-26T00:00:00"/>
    <s v="50"/>
    <m/>
    <m/>
    <s v="P0"/>
    <m/>
    <m/>
    <s v="11649771 Other Penelope Nelson 2024/09/26"/>
    <s v="1"/>
    <s v="FM001001"/>
    <m/>
    <s v="P"/>
    <m/>
    <m/>
    <m/>
    <m/>
    <s v="D"/>
    <m/>
    <m/>
    <x v="9"/>
    <x v="5"/>
    <x v="7"/>
    <x v="11"/>
    <s v="Wellington airport parking no longer needed  "/>
    <x v="0"/>
    <x v="0"/>
    <x v="2"/>
  </r>
  <r>
    <s v="DEPT"/>
    <s v="2025"/>
    <s v="002"/>
    <s v="100000"/>
    <s v="1011915 (DG Expenses)"/>
    <s v="DG Expenses"/>
    <s v="62102"/>
    <s v="Trvl-Domestic Exp"/>
    <n v="11.2"/>
    <s v="40/24/220 AP"/>
    <s v="100030427"/>
    <s v="SA"/>
    <d v="2024-08-26T00:00:00"/>
    <s v="40"/>
    <m/>
    <m/>
    <s v="P0"/>
    <m/>
    <m/>
    <s v="11652659 Orbit Fee Penelope Nelson 2024/08/20"/>
    <s v="1"/>
    <s v="FM001001"/>
    <m/>
    <s v="P"/>
    <m/>
    <m/>
    <m/>
    <m/>
    <s v="D"/>
    <m/>
    <m/>
    <x v="10"/>
    <x v="3"/>
    <x v="0"/>
    <x v="12"/>
    <m/>
    <x v="1"/>
    <x v="0"/>
    <x v="1"/>
  </r>
  <r>
    <s v="DEPT"/>
    <s v="2025"/>
    <s v="002"/>
    <s v="100000"/>
    <s v="1011915 (DG Expenses)"/>
    <s v="DG Expenses"/>
    <s v="62101"/>
    <s v="Trvl- Domestic Flght"/>
    <n v="-479.98"/>
    <s v="40/24/220 AP"/>
    <s v="100030427"/>
    <s v="SA"/>
    <d v="2024-08-26T00:00:00"/>
    <s v="50"/>
    <m/>
    <m/>
    <s v="P0"/>
    <m/>
    <m/>
    <s v="11642284 Air Penelope Nelson 2024/07/16"/>
    <s v="1"/>
    <s v="FM001001"/>
    <m/>
    <s v="P"/>
    <m/>
    <m/>
    <m/>
    <m/>
    <s v="D"/>
    <m/>
    <m/>
    <x v="0"/>
    <x v="0"/>
    <x v="0"/>
    <x v="0"/>
    <m/>
    <x v="0"/>
    <x v="0"/>
    <x v="0"/>
  </r>
  <r>
    <s v="DEPT"/>
    <s v="2025"/>
    <s v="002"/>
    <s v="100000"/>
    <s v="1011915 (DG Expenses)"/>
    <s v="DG Expenses"/>
    <s v="62101"/>
    <s v="Trvl- Domestic Flght"/>
    <n v="624.52"/>
    <s v="40/24/220 AP"/>
    <s v="100030427"/>
    <s v="SA"/>
    <d v="2024-08-26T00:00:00"/>
    <s v="40"/>
    <m/>
    <m/>
    <s v="P0"/>
    <m/>
    <m/>
    <s v="11649771 Air Penelope Nelson 2024/09/26"/>
    <s v="1"/>
    <s v="FM001001"/>
    <m/>
    <s v="P"/>
    <m/>
    <m/>
    <m/>
    <m/>
    <s v="D"/>
    <m/>
    <m/>
    <x v="9"/>
    <x v="4"/>
    <x v="7"/>
    <x v="11"/>
    <m/>
    <x v="1"/>
    <x v="0"/>
    <x v="1"/>
  </r>
  <r>
    <s v="DEPT"/>
    <s v="2025"/>
    <s v="002"/>
    <s v="100000"/>
    <s v="1011915 (DG Expenses)"/>
    <s v="DG Expenses"/>
    <s v="62101"/>
    <s v="Trvl- Domestic Flght"/>
    <n v="287.62"/>
    <s v="40/24/220 AP"/>
    <s v="100030427"/>
    <s v="SA"/>
    <d v="2024-08-26T00:00:00"/>
    <s v="40"/>
    <m/>
    <m/>
    <s v="P0"/>
    <m/>
    <m/>
    <s v="11653961 Air Penelope Nelson 2024/08/22"/>
    <s v="1"/>
    <s v="FM001001"/>
    <m/>
    <s v="P"/>
    <m/>
    <m/>
    <m/>
    <m/>
    <s v="D"/>
    <m/>
    <m/>
    <x v="11"/>
    <x v="4"/>
    <x v="7"/>
    <x v="13"/>
    <m/>
    <x v="0"/>
    <x v="0"/>
    <x v="1"/>
  </r>
  <r>
    <s v="DEPT"/>
    <s v="2025"/>
    <s v="002"/>
    <s v="100000"/>
    <s v="1011915 (DG Expenses)"/>
    <s v="DG Expenses"/>
    <s v="62102"/>
    <s v="Trvl-Domestic Exp"/>
    <n v="0.56000000000000005"/>
    <s v="40/24/220 AP"/>
    <s v="100030427"/>
    <s v="SA"/>
    <d v="2024-08-26T00:00:00"/>
    <s v="40"/>
    <m/>
    <m/>
    <s v="P0"/>
    <m/>
    <m/>
    <s v="11643568 Orbit Fee Penelope Nelson 2024/07/26"/>
    <s v="1"/>
    <s v="FM001001"/>
    <m/>
    <s v="P"/>
    <m/>
    <m/>
    <m/>
    <m/>
    <s v="D"/>
    <m/>
    <m/>
    <x v="3"/>
    <x v="3"/>
    <x v="2"/>
    <x v="3"/>
    <m/>
    <x v="1"/>
    <x v="0"/>
    <x v="1"/>
  </r>
  <r>
    <s v="DEPT"/>
    <s v="2025"/>
    <s v="002"/>
    <s v="100000"/>
    <s v="1011915 (DG Expenses)"/>
    <s v="DG Expenses"/>
    <s v="62102"/>
    <s v="Trvl-Domestic Exp"/>
    <n v="43.48"/>
    <s v="40/24/220 AP"/>
    <s v="100030427"/>
    <s v="SA"/>
    <d v="2024-08-26T00:00:00"/>
    <s v="40"/>
    <m/>
    <m/>
    <s v="P0"/>
    <m/>
    <m/>
    <s v="11649771 Other Penelope Nelson 2024/09/26"/>
    <s v="1"/>
    <s v="FM001001"/>
    <m/>
    <s v="P"/>
    <m/>
    <m/>
    <m/>
    <m/>
    <s v="D"/>
    <m/>
    <m/>
    <x v="9"/>
    <x v="7"/>
    <x v="7"/>
    <x v="11"/>
    <m/>
    <x v="1"/>
    <x v="0"/>
    <x v="2"/>
  </r>
  <r>
    <s v="DEPT"/>
    <s v="2025"/>
    <s v="002"/>
    <s v="100000"/>
    <s v="1011915 (DG Expenses)"/>
    <s v="DG Expenses"/>
    <s v="62101"/>
    <s v="Trvl- Domestic Flght"/>
    <n v="-346.65"/>
    <s v="40/24/220 AP"/>
    <s v="100030427"/>
    <s v="SA"/>
    <d v="2024-08-26T00:00:00"/>
    <s v="50"/>
    <m/>
    <m/>
    <s v="P0"/>
    <m/>
    <m/>
    <s v="11640009 Air Penelope Nelson 2024/07/20"/>
    <s v="1"/>
    <s v="FM001001"/>
    <m/>
    <s v="P"/>
    <m/>
    <m/>
    <m/>
    <m/>
    <s v="D"/>
    <m/>
    <m/>
    <x v="5"/>
    <x v="0"/>
    <x v="4"/>
    <x v="6"/>
    <m/>
    <x v="0"/>
    <x v="0"/>
    <x v="0"/>
  </r>
  <r>
    <s v="DEPT"/>
    <s v="2025"/>
    <s v="002"/>
    <s v="100000"/>
    <s v="1011915 (DG Expenses)"/>
    <s v="DG Expenses"/>
    <s v="62102"/>
    <s v="Trvl-Domestic Exp"/>
    <n v="8.4"/>
    <s v="40/24/220 AP"/>
    <s v="100030427"/>
    <s v="SA"/>
    <d v="2024-08-26T00:00:00"/>
    <s v="40"/>
    <m/>
    <m/>
    <s v="P0"/>
    <m/>
    <m/>
    <s v="11643568 Orbit Fee Penelope Nelson 2024/07/26"/>
    <s v="1"/>
    <s v="FM001001"/>
    <m/>
    <s v="P"/>
    <m/>
    <m/>
    <m/>
    <m/>
    <s v="D"/>
    <m/>
    <m/>
    <x v="3"/>
    <x v="3"/>
    <x v="2"/>
    <x v="3"/>
    <m/>
    <x v="1"/>
    <x v="0"/>
    <x v="1"/>
  </r>
  <r>
    <s v="DEPT"/>
    <s v="2025"/>
    <s v="002"/>
    <s v="100000"/>
    <s v="1011915 (DG Expenses)"/>
    <s v="DG Expenses"/>
    <s v="62101"/>
    <s v="Trvl- Domestic Flght"/>
    <n v="514.21"/>
    <s v="40/24/220 AP"/>
    <s v="100030427"/>
    <s v="SA"/>
    <d v="2024-08-26T00:00:00"/>
    <s v="40"/>
    <m/>
    <m/>
    <s v="P0"/>
    <m/>
    <m/>
    <s v="11652659 Air Penelope Nelson 2024/08/20"/>
    <s v="1"/>
    <s v="FM001001"/>
    <m/>
    <s v="P"/>
    <m/>
    <m/>
    <m/>
    <m/>
    <s v="D"/>
    <m/>
    <m/>
    <x v="10"/>
    <x v="4"/>
    <x v="0"/>
    <x v="12"/>
    <m/>
    <x v="1"/>
    <x v="0"/>
    <x v="1"/>
  </r>
  <r>
    <s v="DEPT"/>
    <s v="2025"/>
    <s v="002"/>
    <s v="100000"/>
    <s v="1011915 (DG Expenses)"/>
    <s v="DG Expenses"/>
    <s v="62102"/>
    <s v="Trvl-Domestic Exp"/>
    <n v="18.850000000000001"/>
    <s v="40/24/221 AP"/>
    <s v="100030428"/>
    <s v="SA"/>
    <d v="2024-08-26T00:00:00"/>
    <s v="40"/>
    <m/>
    <m/>
    <s v="P0"/>
    <m/>
    <m/>
    <s v="11652659 Orbit Fee Penelope Nelson 2024/08/20"/>
    <s v="1"/>
    <s v="FM001001"/>
    <m/>
    <s v="P"/>
    <m/>
    <m/>
    <m/>
    <m/>
    <s v="D"/>
    <m/>
    <m/>
    <x v="10"/>
    <x v="3"/>
    <x v="0"/>
    <x v="12"/>
    <m/>
    <x v="1"/>
    <x v="0"/>
    <x v="1"/>
  </r>
  <r>
    <s v="DEPT"/>
    <s v="2025"/>
    <s v="002"/>
    <s v="100000"/>
    <s v="1011915 (DG Expenses)"/>
    <s v="DG Expenses"/>
    <s v="62101"/>
    <s v="Trvl- Domestic Flght"/>
    <n v="402.31"/>
    <s v="40/24/221 AP"/>
    <s v="100030428"/>
    <s v="SA"/>
    <d v="2024-08-26T00:00:00"/>
    <s v="40"/>
    <m/>
    <m/>
    <s v="P0"/>
    <m/>
    <m/>
    <s v="11652059 Air Penelope Nelson 2024/08/29"/>
    <s v="1"/>
    <s v="FM001001"/>
    <m/>
    <s v="P"/>
    <m/>
    <m/>
    <m/>
    <m/>
    <s v="D"/>
    <m/>
    <m/>
    <x v="12"/>
    <x v="0"/>
    <x v="8"/>
    <x v="14"/>
    <m/>
    <x v="0"/>
    <x v="0"/>
    <x v="0"/>
  </r>
  <r>
    <s v="DEPT"/>
    <s v="2025"/>
    <s v="002"/>
    <s v="100000"/>
    <s v="1011915 (DG Expenses)"/>
    <s v="DG Expenses"/>
    <s v="62102"/>
    <s v="Trvl-Domestic Exp"/>
    <n v="11.2"/>
    <s v="40/24/221 AP"/>
    <s v="100030428"/>
    <s v="SA"/>
    <d v="2024-08-26T00:00:00"/>
    <s v="40"/>
    <m/>
    <m/>
    <s v="P0"/>
    <m/>
    <m/>
    <s v="11653961 Orbit Fee Penelope Nelson 2024/08/22"/>
    <s v="1"/>
    <s v="FM001001"/>
    <m/>
    <s v="P"/>
    <m/>
    <m/>
    <m/>
    <m/>
    <s v="D"/>
    <m/>
    <m/>
    <x v="11"/>
    <x v="3"/>
    <x v="7"/>
    <x v="13"/>
    <m/>
    <x v="0"/>
    <x v="0"/>
    <x v="1"/>
  </r>
  <r>
    <s v="DEPT"/>
    <s v="2025"/>
    <s v="002"/>
    <s v="100000"/>
    <s v="1011915 (DG Expenses)"/>
    <s v="DG Expenses"/>
    <s v="62101"/>
    <s v="Trvl- Domestic Flght"/>
    <n v="-448.71"/>
    <s v="40/24/221 AP"/>
    <s v="100030428"/>
    <s v="SA"/>
    <d v="2024-08-26T00:00:00"/>
    <s v="50"/>
    <m/>
    <m/>
    <s v="P0"/>
    <m/>
    <m/>
    <s v="11639972 Air Penelope Nelson 2024/07/18"/>
    <s v="1"/>
    <s v="FM001001"/>
    <m/>
    <s v="P"/>
    <m/>
    <m/>
    <m/>
    <m/>
    <s v="D"/>
    <m/>
    <m/>
    <x v="2"/>
    <x v="0"/>
    <x v="1"/>
    <x v="2"/>
    <m/>
    <x v="0"/>
    <x v="0"/>
    <x v="0"/>
  </r>
  <r>
    <s v="DEPT"/>
    <s v="2025"/>
    <s v="002"/>
    <s v="100000"/>
    <s v="1011915 (DG Expenses)"/>
    <s v="DG Expenses"/>
    <s v="62102"/>
    <s v="Trvl-Domestic Exp"/>
    <n v="8.4"/>
    <s v="40/24/221 AP"/>
    <s v="100030428"/>
    <s v="SA"/>
    <d v="2024-08-26T00:00:00"/>
    <s v="40"/>
    <m/>
    <m/>
    <s v="P0"/>
    <m/>
    <m/>
    <s v="11636957 Orbit Fee Penelope Nelson 2024/08/15"/>
    <s v="1"/>
    <s v="FM001001"/>
    <m/>
    <s v="P"/>
    <m/>
    <m/>
    <m/>
    <m/>
    <s v="D"/>
    <m/>
    <m/>
    <x v="1"/>
    <x v="3"/>
    <x v="1"/>
    <x v="9"/>
    <m/>
    <x v="1"/>
    <x v="0"/>
    <x v="1"/>
  </r>
  <r>
    <s v="DEPT"/>
    <s v="2025"/>
    <s v="002"/>
    <s v="100000"/>
    <s v="1011915 (DG Expenses)"/>
    <s v="DG Expenses"/>
    <s v="62102"/>
    <s v="Trvl-Domestic Exp"/>
    <n v="38.26"/>
    <s v="40/24/221 AP"/>
    <s v="100030428"/>
    <s v="SA"/>
    <d v="2024-08-26T00:00:00"/>
    <s v="40"/>
    <m/>
    <m/>
    <s v="P0"/>
    <m/>
    <m/>
    <s v="11647791 Other Penelope Nelson 2024/09/20"/>
    <s v="1"/>
    <s v="FM001001"/>
    <m/>
    <s v="P"/>
    <m/>
    <m/>
    <m/>
    <m/>
    <s v="D"/>
    <m/>
    <m/>
    <x v="6"/>
    <x v="7"/>
    <x v="0"/>
    <x v="5"/>
    <m/>
    <x v="1"/>
    <x v="0"/>
    <x v="1"/>
  </r>
  <r>
    <s v="DEPT"/>
    <s v="2025"/>
    <s v="002"/>
    <s v="100000"/>
    <s v="1011915 (DG Expenses)"/>
    <s v="DG Expenses"/>
    <s v="62101"/>
    <s v="Trvl- Domestic Flght"/>
    <n v="377.87"/>
    <s v="40/24/221 AP"/>
    <s v="100030428"/>
    <s v="SA"/>
    <d v="2024-08-26T00:00:00"/>
    <s v="40"/>
    <m/>
    <m/>
    <s v="P0"/>
    <m/>
    <m/>
    <s v="11655901 Air Penelope Nelson 2024/09/05"/>
    <s v="1"/>
    <s v="FM001001"/>
    <m/>
    <s v="P"/>
    <m/>
    <m/>
    <m/>
    <m/>
    <s v="D"/>
    <m/>
    <m/>
    <x v="8"/>
    <x v="4"/>
    <x v="6"/>
    <x v="10"/>
    <m/>
    <x v="1"/>
    <x v="0"/>
    <x v="1"/>
  </r>
  <r>
    <s v="DEPT"/>
    <s v="2025"/>
    <s v="002"/>
    <s v="100000"/>
    <s v="1011915 (DG Expenses)"/>
    <s v="DG Expenses"/>
    <s v="62102"/>
    <s v="Trvl-Domestic Exp"/>
    <n v="43.48"/>
    <s v="40/24/221 AP"/>
    <s v="100030428"/>
    <s v="SA"/>
    <d v="2024-08-26T00:00:00"/>
    <s v="40"/>
    <m/>
    <m/>
    <s v="P0"/>
    <m/>
    <m/>
    <s v="11652059 Other Penelope Nelson 2024/08/29"/>
    <s v="1"/>
    <s v="FM001001"/>
    <m/>
    <s v="P"/>
    <m/>
    <m/>
    <m/>
    <m/>
    <s v="D"/>
    <m/>
    <m/>
    <x v="12"/>
    <x v="1"/>
    <x v="8"/>
    <x v="14"/>
    <s v="Wellington airport parking no longer needed  "/>
    <x v="0"/>
    <x v="0"/>
    <x v="0"/>
  </r>
  <r>
    <s v="DEPT"/>
    <s v="2025"/>
    <s v="002"/>
    <s v="100000"/>
    <s v="1011915 (DG Expenses)"/>
    <s v="DG Expenses"/>
    <s v="62101"/>
    <s v="Trvl- Domestic Flght"/>
    <n v="312.26"/>
    <s v="40/24/221 AP"/>
    <s v="100030428"/>
    <s v="SA"/>
    <d v="2024-08-26T00:00:00"/>
    <s v="40"/>
    <m/>
    <m/>
    <s v="P0"/>
    <m/>
    <m/>
    <s v="11653961 Air Penelope Nelson 2024/08/22"/>
    <s v="1"/>
    <s v="FM001001"/>
    <m/>
    <s v="P"/>
    <m/>
    <m/>
    <m/>
    <m/>
    <s v="D"/>
    <m/>
    <m/>
    <x v="11"/>
    <x v="4"/>
    <x v="7"/>
    <x v="13"/>
    <m/>
    <x v="0"/>
    <x v="0"/>
    <x v="1"/>
  </r>
  <r>
    <s v="DEPT"/>
    <s v="2025"/>
    <s v="002"/>
    <s v="100000"/>
    <s v="1011915 (DG Expenses)"/>
    <s v="DG Expenses"/>
    <s v="62102"/>
    <s v="Trvl-Domestic Exp"/>
    <n v="11.2"/>
    <s v="40/24/221 AP"/>
    <s v="100030428"/>
    <s v="SA"/>
    <d v="2024-08-26T00:00:00"/>
    <s v="40"/>
    <m/>
    <m/>
    <s v="P0"/>
    <m/>
    <m/>
    <s v="11636957 Orbit Fee Penelope Nelson 2024/08/15"/>
    <s v="1"/>
    <s v="FM001001"/>
    <m/>
    <s v="P"/>
    <m/>
    <m/>
    <m/>
    <m/>
    <s v="D"/>
    <m/>
    <m/>
    <x v="1"/>
    <x v="3"/>
    <x v="1"/>
    <x v="9"/>
    <m/>
    <x v="1"/>
    <x v="0"/>
    <x v="1"/>
  </r>
  <r>
    <s v="DEPT"/>
    <s v="2025"/>
    <s v="002"/>
    <s v="100000"/>
    <s v="1011915 (DG Expenses)"/>
    <s v="DG Expenses"/>
    <s v="62102"/>
    <s v="Trvl-Domestic Exp"/>
    <n v="78.260000000000005"/>
    <s v="40/24/221 AP"/>
    <s v="100030428"/>
    <s v="SA"/>
    <d v="2024-08-26T00:00:00"/>
    <s v="40"/>
    <m/>
    <m/>
    <s v="P0"/>
    <m/>
    <m/>
    <s v="11653961 Other Penelope Nelson 2024/08/22"/>
    <s v="1"/>
    <s v="FM001001"/>
    <m/>
    <s v="P"/>
    <m/>
    <m/>
    <m/>
    <m/>
    <s v="D"/>
    <m/>
    <m/>
    <x v="11"/>
    <x v="12"/>
    <x v="7"/>
    <x v="13"/>
    <s v="Charged in full due to late cancelation "/>
    <x v="0"/>
    <x v="0"/>
    <x v="1"/>
  </r>
  <r>
    <s v="DEPT"/>
    <s v="2025"/>
    <s v="002"/>
    <s v="100000"/>
    <s v="1011915 (DG Expenses)"/>
    <s v="DG Expenses"/>
    <s v="62102"/>
    <s v="Trvl-Domestic Exp"/>
    <n v="18.850000000000001"/>
    <s v="40/24/222 AP"/>
    <s v="100030429"/>
    <s v="SA"/>
    <d v="2024-08-26T00:00:00"/>
    <s v="40"/>
    <m/>
    <m/>
    <s v="P0"/>
    <m/>
    <m/>
    <s v="11652059 Orbit Fee Penelope Nelson 2024/08/29"/>
    <s v="1"/>
    <s v="FM001001"/>
    <m/>
    <s v="P"/>
    <m/>
    <m/>
    <m/>
    <m/>
    <s v="D"/>
    <m/>
    <m/>
    <x v="12"/>
    <x v="3"/>
    <x v="8"/>
    <x v="14"/>
    <m/>
    <x v="0"/>
    <x v="0"/>
    <x v="0"/>
  </r>
  <r>
    <s v="DEPT"/>
    <s v="2025"/>
    <s v="002"/>
    <s v="100000"/>
    <s v="1011915 (DG Expenses)"/>
    <s v="DG Expenses"/>
    <s v="62102"/>
    <s v="Trvl-Domestic Exp"/>
    <n v="121.74"/>
    <s v="40/24/222 AP"/>
    <s v="100030429"/>
    <s v="SA"/>
    <d v="2024-08-26T00:00:00"/>
    <s v="40"/>
    <m/>
    <m/>
    <s v="P0"/>
    <m/>
    <m/>
    <s v="11636957 Hotel Penelope Nelson 2024/08/15"/>
    <s v="1"/>
    <s v="FM001001"/>
    <m/>
    <s v="P"/>
    <m/>
    <m/>
    <m/>
    <m/>
    <s v="D"/>
    <m/>
    <m/>
    <x v="1"/>
    <x v="10"/>
    <x v="1"/>
    <x v="9"/>
    <m/>
    <x v="1"/>
    <x v="0"/>
    <x v="1"/>
  </r>
  <r>
    <s v="DEPT"/>
    <s v="2025"/>
    <s v="002"/>
    <s v="100000"/>
    <s v="1011915 (DG Expenses)"/>
    <s v="DG Expenses"/>
    <s v="62101"/>
    <s v="Trvl- Domestic Flght"/>
    <n v="-414.97"/>
    <s v="40/24/222 AP"/>
    <s v="100030429"/>
    <s v="SA"/>
    <d v="2024-08-26T00:00:00"/>
    <s v="50"/>
    <m/>
    <m/>
    <s v="P0"/>
    <m/>
    <m/>
    <s v="11639963 Air Penelope Nelson 2024/07/19"/>
    <s v="1"/>
    <s v="FM001001"/>
    <m/>
    <s v="P"/>
    <m/>
    <m/>
    <m/>
    <m/>
    <s v="D"/>
    <m/>
    <m/>
    <x v="4"/>
    <x v="0"/>
    <x v="4"/>
    <x v="15"/>
    <m/>
    <x v="0"/>
    <x v="0"/>
    <x v="0"/>
  </r>
  <r>
    <s v="DEPT"/>
    <s v="2025"/>
    <s v="002"/>
    <s v="100000"/>
    <s v="1011915 (DG Expenses)"/>
    <s v="DG Expenses"/>
    <s v="62102"/>
    <s v="Trvl-Domestic Exp"/>
    <n v="11.2"/>
    <s v="40/24/222 AP"/>
    <s v="100030429"/>
    <s v="SA"/>
    <d v="2024-08-26T00:00:00"/>
    <s v="40"/>
    <m/>
    <m/>
    <s v="P0"/>
    <m/>
    <m/>
    <s v="11652659 Orbit Fee Penelope Nelson 2024/08/20"/>
    <s v="1"/>
    <s v="FM001001"/>
    <m/>
    <s v="P"/>
    <m/>
    <m/>
    <m/>
    <m/>
    <s v="D"/>
    <m/>
    <m/>
    <x v="10"/>
    <x v="3"/>
    <x v="0"/>
    <x v="12"/>
    <m/>
    <x v="1"/>
    <x v="0"/>
    <x v="1"/>
  </r>
  <r>
    <s v="DEPT"/>
    <s v="2025"/>
    <s v="002"/>
    <s v="100000"/>
    <s v="1011915 (DG Expenses)"/>
    <s v="DG Expenses"/>
    <s v="62102"/>
    <s v="Trvl-Domestic Exp"/>
    <n v="18.850000000000001"/>
    <s v="40/24/222 AP"/>
    <s v="100030429"/>
    <s v="SA"/>
    <d v="2024-08-26T00:00:00"/>
    <s v="40"/>
    <m/>
    <m/>
    <s v="P0"/>
    <m/>
    <m/>
    <s v="11655901 Orbit Fee Penelope Nelson 2024/09/05"/>
    <s v="1"/>
    <s v="FM001001"/>
    <m/>
    <s v="P"/>
    <m/>
    <m/>
    <m/>
    <m/>
    <s v="D"/>
    <m/>
    <m/>
    <x v="8"/>
    <x v="3"/>
    <x v="6"/>
    <x v="10"/>
    <m/>
    <x v="1"/>
    <x v="0"/>
    <x v="1"/>
  </r>
  <r>
    <s v="DEPT"/>
    <s v="2025"/>
    <s v="002"/>
    <s v="100000"/>
    <s v="1011915 (DG Expenses)"/>
    <s v="DG Expenses"/>
    <s v="62102"/>
    <s v="Trvl-Domestic Exp"/>
    <n v="18.850000000000001"/>
    <s v="40/24/222 AP"/>
    <s v="100030429"/>
    <s v="SA"/>
    <d v="2024-08-26T00:00:00"/>
    <s v="40"/>
    <m/>
    <m/>
    <s v="P0"/>
    <m/>
    <m/>
    <s v="11653961 Orbit Fee Penelope Nelson 2024/08/22"/>
    <s v="1"/>
    <s v="FM001001"/>
    <m/>
    <s v="P"/>
    <m/>
    <m/>
    <m/>
    <m/>
    <s v="D"/>
    <m/>
    <m/>
    <x v="11"/>
    <x v="3"/>
    <x v="7"/>
    <x v="13"/>
    <m/>
    <x v="0"/>
    <x v="0"/>
    <x v="1"/>
  </r>
  <r>
    <s v="DEPT"/>
    <s v="2025"/>
    <s v="002"/>
    <s v="100000"/>
    <s v="1011915 (DG Expenses)"/>
    <s v="DG Expenses"/>
    <s v="62102"/>
    <s v="Trvl-Domestic Exp"/>
    <n v="18.850000000000001"/>
    <s v="40/24/222 AP"/>
    <s v="100030429"/>
    <s v="SA"/>
    <d v="2024-08-26T00:00:00"/>
    <s v="40"/>
    <m/>
    <m/>
    <s v="P0"/>
    <m/>
    <m/>
    <s v="11649771 Orbit Fee Penelope Nelson 2024/09/26"/>
    <s v="1"/>
    <s v="FM001001"/>
    <m/>
    <s v="P"/>
    <m/>
    <m/>
    <m/>
    <m/>
    <s v="D"/>
    <m/>
    <m/>
    <x v="9"/>
    <x v="3"/>
    <x v="7"/>
    <x v="11"/>
    <m/>
    <x v="1"/>
    <x v="0"/>
    <x v="1"/>
  </r>
  <r>
    <s v="DEPT"/>
    <s v="2025"/>
    <s v="002"/>
    <s v="100000"/>
    <s v="1011915 (DG Expenses)"/>
    <s v="DG Expenses"/>
    <s v="62101"/>
    <s v="Trvl- Domestic Flght"/>
    <n v="-298.83"/>
    <s v="40/24/223 AP"/>
    <s v="100030430"/>
    <s v="SA"/>
    <d v="2024-08-26T00:00:00"/>
    <s v="50"/>
    <m/>
    <m/>
    <s v="P0"/>
    <m/>
    <m/>
    <s v="11622334 Air Penelope Nelson 2024/08/08"/>
    <s v="1"/>
    <s v="FM001001"/>
    <m/>
    <s v="P"/>
    <m/>
    <m/>
    <m/>
    <m/>
    <s v="D"/>
    <m/>
    <m/>
    <x v="13"/>
    <x v="0"/>
    <x v="9"/>
    <x v="1"/>
    <s v="Flight booked in pd 12 / 2023/24"/>
    <x v="0"/>
    <x v="0"/>
    <x v="0"/>
  </r>
  <r>
    <s v="DEPT"/>
    <s v="2025"/>
    <s v="002"/>
    <s v="100000"/>
    <s v="1011915 (DG Expenses)"/>
    <s v="DG Expenses"/>
    <s v="62102"/>
    <s v="Trvl-Domestic Exp"/>
    <n v="0.56000000000000005"/>
    <s v="40/24/223 AP"/>
    <s v="100030430"/>
    <s v="SA"/>
    <d v="2024-08-26T00:00:00"/>
    <s v="40"/>
    <m/>
    <m/>
    <s v="P0"/>
    <m/>
    <m/>
    <s v="11636957 Orbit Fee Penelope Nelson 2024/08/15"/>
    <s v="1"/>
    <s v="FM001001"/>
    <m/>
    <s v="P"/>
    <m/>
    <m/>
    <m/>
    <m/>
    <s v="D"/>
    <m/>
    <m/>
    <x v="1"/>
    <x v="3"/>
    <x v="1"/>
    <x v="9"/>
    <m/>
    <x v="1"/>
    <x v="0"/>
    <x v="1"/>
  </r>
  <r>
    <s v="DEPT"/>
    <s v="2025"/>
    <s v="002"/>
    <s v="100000"/>
    <s v="1011915 (DG Expenses)"/>
    <s v="DG Expenses"/>
    <s v="62102"/>
    <s v="Trvl-Domestic Exp"/>
    <n v="146.96"/>
    <s v="40/24/223 AP"/>
    <s v="100030430"/>
    <s v="SA"/>
    <d v="2024-08-26T00:00:00"/>
    <s v="40"/>
    <m/>
    <m/>
    <s v="P0"/>
    <m/>
    <m/>
    <s v="11643568 Hotel Penelope Nelson 2024/07/26"/>
    <s v="1"/>
    <s v="FM001001"/>
    <m/>
    <s v="P"/>
    <m/>
    <m/>
    <m/>
    <m/>
    <s v="D"/>
    <m/>
    <m/>
    <x v="3"/>
    <x v="10"/>
    <x v="2"/>
    <x v="3"/>
    <m/>
    <x v="1"/>
    <x v="0"/>
    <x v="1"/>
  </r>
  <r>
    <s v="DEPT"/>
    <s v="2025"/>
    <s v="002"/>
    <s v="100000"/>
    <s v="1011915 (DG Expenses)"/>
    <s v="DG Expenses"/>
    <s v="62101"/>
    <s v="Trvl- Domestic Flght"/>
    <n v="312.26"/>
    <s v="40/24/223 AP"/>
    <s v="100030430"/>
    <s v="SA"/>
    <d v="2024-08-26T00:00:00"/>
    <s v="40"/>
    <m/>
    <m/>
    <s v="P0"/>
    <m/>
    <m/>
    <s v="11653961 Air Penelope Nelson 2024/08/22"/>
    <s v="1"/>
    <s v="FM001001"/>
    <m/>
    <s v="P"/>
    <m/>
    <m/>
    <m/>
    <m/>
    <s v="D"/>
    <m/>
    <m/>
    <x v="11"/>
    <x v="4"/>
    <x v="7"/>
    <x v="13"/>
    <m/>
    <x v="0"/>
    <x v="0"/>
    <x v="1"/>
  </r>
  <r>
    <s v="DEPT"/>
    <s v="2025"/>
    <s v="002"/>
    <s v="100000"/>
    <s v="1011915 (DG Expenses)"/>
    <s v="DG Expenses"/>
    <s v="62102"/>
    <s v="Trvl-Domestic Exp"/>
    <n v="11.2"/>
    <s v="40/24/223 AP"/>
    <s v="100030430"/>
    <s v="SA"/>
    <d v="2024-08-26T00:00:00"/>
    <s v="40"/>
    <m/>
    <m/>
    <s v="P0"/>
    <m/>
    <m/>
    <s v="11655901 Orbit Fee Penelope Nelson 2024/09/05"/>
    <s v="1"/>
    <s v="FM001001"/>
    <m/>
    <s v="P"/>
    <m/>
    <m/>
    <m/>
    <m/>
    <s v="D"/>
    <m/>
    <m/>
    <x v="8"/>
    <x v="3"/>
    <x v="6"/>
    <x v="10"/>
    <m/>
    <x v="1"/>
    <x v="0"/>
    <x v="1"/>
  </r>
  <r>
    <s v="DEPT"/>
    <s v="2025"/>
    <s v="002"/>
    <s v="100000"/>
    <s v="1011915 (DG Expenses)"/>
    <s v="DG Expenses"/>
    <s v="62101"/>
    <s v="Trvl- Domestic Flght"/>
    <n v="87.65"/>
    <s v="40/24/223 AP"/>
    <s v="100030430"/>
    <s v="SA"/>
    <d v="2024-08-26T00:00:00"/>
    <s v="40"/>
    <m/>
    <m/>
    <s v="P0"/>
    <m/>
    <m/>
    <s v="11652659 Air Penelope Nelson 2024/08/20"/>
    <s v="1"/>
    <s v="FM001001"/>
    <m/>
    <s v="P"/>
    <m/>
    <m/>
    <m/>
    <m/>
    <s v="D"/>
    <m/>
    <m/>
    <x v="10"/>
    <x v="13"/>
    <x v="0"/>
    <x v="12"/>
    <m/>
    <x v="1"/>
    <x v="0"/>
    <x v="1"/>
  </r>
  <r>
    <s v="DEPT"/>
    <s v="2025"/>
    <s v="002"/>
    <s v="100000"/>
    <s v="1011915 (DG Expenses)"/>
    <s v="DG Expenses"/>
    <s v="62102"/>
    <s v="Trvl-Domestic Exp"/>
    <n v="43.48"/>
    <s v="40/24/223 AP"/>
    <s v="100030430"/>
    <s v="SA"/>
    <d v="2024-08-26T00:00:00"/>
    <s v="40"/>
    <m/>
    <m/>
    <s v="P0"/>
    <m/>
    <m/>
    <s v="11652659 Other Penelope Nelson 2024/08/20"/>
    <s v="1"/>
    <s v="FM001001"/>
    <m/>
    <s v="P"/>
    <m/>
    <m/>
    <m/>
    <m/>
    <s v="D"/>
    <m/>
    <m/>
    <x v="10"/>
    <x v="14"/>
    <x v="0"/>
    <x v="12"/>
    <m/>
    <x v="1"/>
    <x v="0"/>
    <x v="1"/>
  </r>
  <r>
    <s v="DEPT"/>
    <s v="2025"/>
    <s v="003"/>
    <s v="100000"/>
    <s v="1011915 (DG Expenses)"/>
    <s v="DG Expenses"/>
    <s v="62102"/>
    <s v="Trvl-Domestic Exp"/>
    <n v="8.4"/>
    <s v="40/24/235 AP"/>
    <s v="100052540"/>
    <s v="SA"/>
    <d v="2024-09-25T00:00:00"/>
    <s v="40"/>
    <m/>
    <m/>
    <s v="P0"/>
    <m/>
    <m/>
    <s v="11653961 Orbit Fee Penelope Nelson 2024/08/22"/>
    <s v="1"/>
    <s v="FM001001"/>
    <m/>
    <s v="P"/>
    <m/>
    <m/>
    <m/>
    <m/>
    <s v="D"/>
    <m/>
    <m/>
    <x v="11"/>
    <x v="3"/>
    <x v="7"/>
    <x v="13"/>
    <m/>
    <x v="0"/>
    <x v="0"/>
    <x v="1"/>
  </r>
  <r>
    <s v="DEPT"/>
    <s v="2025"/>
    <s v="003"/>
    <s v="100000"/>
    <s v="1011915 (DG Expenses)"/>
    <s v="DG Expenses"/>
    <s v="62102"/>
    <s v="Trvl-Domestic Exp"/>
    <n v="0.56000000000000005"/>
    <s v="40/24/235 AP"/>
    <s v="100052540"/>
    <s v="SA"/>
    <d v="2024-09-25T00:00:00"/>
    <s v="40"/>
    <m/>
    <m/>
    <s v="P0"/>
    <m/>
    <m/>
    <s v="11653961 Orbit Fee Penelope Nelson 2024/08/22"/>
    <s v="1"/>
    <s v="FM001001"/>
    <m/>
    <s v="P"/>
    <m/>
    <m/>
    <m/>
    <m/>
    <s v="D"/>
    <m/>
    <m/>
    <x v="11"/>
    <x v="3"/>
    <x v="7"/>
    <x v="13"/>
    <m/>
    <x v="0"/>
    <x v="0"/>
    <x v="1"/>
  </r>
  <r>
    <s v="DEPT"/>
    <s v="2025"/>
    <s v="003"/>
    <s v="100000"/>
    <s v="1011915 (DG Expenses)"/>
    <s v="DG Expenses"/>
    <s v="62102"/>
    <s v="Trvl-Domestic Exp"/>
    <n v="-43.48"/>
    <s v="40/24/235 AP"/>
    <s v="100052540"/>
    <s v="SA"/>
    <d v="2024-09-25T00:00:00"/>
    <s v="50"/>
    <m/>
    <m/>
    <s v="P0"/>
    <m/>
    <m/>
    <s v="11652059 Other Penelope Nelson 2024/08/28"/>
    <s v="1"/>
    <s v="FM001001"/>
    <m/>
    <s v="P"/>
    <m/>
    <m/>
    <m/>
    <m/>
    <s v="D"/>
    <m/>
    <m/>
    <x v="12"/>
    <x v="5"/>
    <x v="8"/>
    <x v="14"/>
    <m/>
    <x v="0"/>
    <x v="0"/>
    <x v="0"/>
  </r>
  <r>
    <s v="DEPT"/>
    <s v="2025"/>
    <s v="003"/>
    <s v="100000"/>
    <s v="1011915 (DG Expenses)"/>
    <s v="DG Expenses"/>
    <s v="62101"/>
    <s v="Trvl- Domestic Flght"/>
    <n v="-402.31"/>
    <s v="40/24/237 AP"/>
    <s v="100052542"/>
    <s v="SA"/>
    <d v="2024-09-25T00:00:00"/>
    <s v="50"/>
    <m/>
    <m/>
    <s v="P0"/>
    <m/>
    <m/>
    <s v="11652059 Air Penelope Nelson 2024/08/28"/>
    <s v="1"/>
    <s v="FM001001"/>
    <m/>
    <s v="P"/>
    <m/>
    <m/>
    <m/>
    <m/>
    <s v="D"/>
    <m/>
    <m/>
    <x v="12"/>
    <x v="0"/>
    <x v="8"/>
    <x v="14"/>
    <m/>
    <x v="0"/>
    <x v="0"/>
    <x v="0"/>
  </r>
  <r>
    <s v="DEPT"/>
    <s v="2025"/>
    <s v="003"/>
    <s v="100000"/>
    <s v="1011915 (DG Expenses)"/>
    <s v="DG Expenses"/>
    <s v="62102"/>
    <s v="Trvl-Domestic Exp"/>
    <n v="-71.739999999999995"/>
    <s v="40/24/237 AP"/>
    <s v="100052542"/>
    <s v="SA"/>
    <d v="2024-09-25T00:00:00"/>
    <s v="50"/>
    <m/>
    <m/>
    <s v="P0"/>
    <m/>
    <m/>
    <s v="11636957 Other Penelope Nelson 2024/08/15"/>
    <s v="1"/>
    <s v="FM001001"/>
    <m/>
    <s v="P"/>
    <m/>
    <m/>
    <m/>
    <m/>
    <s v="D"/>
    <m/>
    <m/>
    <x v="1"/>
    <x v="15"/>
    <x v="1"/>
    <x v="9"/>
    <m/>
    <x v="2"/>
    <x v="0"/>
    <x v="1"/>
  </r>
  <r>
    <s v="DEPT"/>
    <s v="2025"/>
    <s v="003"/>
    <s v="100000"/>
    <s v="1011915 (DG Expenses)"/>
    <s v="DG Expenses"/>
    <s v="62102"/>
    <s v="Trvl-Domestic Exp"/>
    <n v="152.16999999999999"/>
    <s v="40/24/237 AP"/>
    <s v="100052542"/>
    <s v="SA"/>
    <d v="2024-09-25T00:00:00"/>
    <s v="40"/>
    <m/>
    <m/>
    <s v="P0"/>
    <m/>
    <m/>
    <s v="11653961 Hotel Penelope Nelson 2024/08/22"/>
    <s v="1"/>
    <s v="FM001001"/>
    <m/>
    <s v="P"/>
    <m/>
    <m/>
    <m/>
    <m/>
    <s v="D"/>
    <m/>
    <m/>
    <x v="11"/>
    <x v="16"/>
    <x v="7"/>
    <x v="13"/>
    <s v="Charged in full due to late cancelation "/>
    <x v="0"/>
    <x v="0"/>
    <x v="1"/>
  </r>
  <r>
    <s v="DEPT"/>
    <s v="2025"/>
    <s v="003"/>
    <s v="100000"/>
    <s v="1011915 (DG Expenses)"/>
    <s v="DG Expenses"/>
    <s v="62102"/>
    <s v="Trvl-Domestic Exp"/>
    <n v="11.2"/>
    <s v="40/24/238 AP"/>
    <s v="100052543"/>
    <s v="SA"/>
    <d v="2024-09-25T00:00:00"/>
    <s v="40"/>
    <m/>
    <m/>
    <s v="P0"/>
    <m/>
    <m/>
    <s v="11652059 Orbit Fee Penelope Nelson 2024/08/28"/>
    <s v="1"/>
    <s v="FM001001"/>
    <m/>
    <s v="P"/>
    <m/>
    <m/>
    <m/>
    <m/>
    <s v="D"/>
    <m/>
    <m/>
    <x v="12"/>
    <x v="3"/>
    <x v="8"/>
    <x v="14"/>
    <m/>
    <x v="0"/>
    <x v="0"/>
    <x v="0"/>
  </r>
  <r>
    <s v="DEPT"/>
    <s v="2025"/>
    <s v="003"/>
    <s v="100000"/>
    <s v="1011915 (DG Expenses)"/>
    <s v="DG Expenses"/>
    <s v="62101"/>
    <s v="Trvl- Domestic Flght"/>
    <n v="-287.62"/>
    <s v="40/24/238 AP"/>
    <s v="100052543"/>
    <s v="SA"/>
    <d v="2024-09-25T00:00:00"/>
    <s v="50"/>
    <m/>
    <m/>
    <s v="P0"/>
    <m/>
    <m/>
    <s v="11653961 Air Penelope Nelson 2024/08/22"/>
    <s v="1"/>
    <s v="FM001001"/>
    <m/>
    <s v="P"/>
    <m/>
    <m/>
    <m/>
    <m/>
    <s v="D"/>
    <m/>
    <m/>
    <x v="11"/>
    <x v="17"/>
    <x v="7"/>
    <x v="13"/>
    <m/>
    <x v="0"/>
    <x v="0"/>
    <x v="1"/>
  </r>
  <r>
    <s v="DEPT"/>
    <s v="2025"/>
    <s v="004"/>
    <s v="100000"/>
    <s v="1011915 (DG Expenses)"/>
    <s v="DG Expenses"/>
    <s v="62521"/>
    <s v="Education Costs"/>
    <n v="900"/>
    <m/>
    <s v="5000012544"/>
    <s v="WE"/>
    <d v="2024-10-14T00:00:00"/>
    <s v="81"/>
    <s v="112361 (JENERO ENTERPRISES LTD)"/>
    <s v="JENERO ENTERPRISES LTD"/>
    <m/>
    <m/>
    <m/>
    <s v="Coaching Services - DG"/>
    <s v="1"/>
    <s v="FM001001"/>
    <m/>
    <s v="P"/>
    <m/>
    <s v="KBS"/>
    <m/>
    <m/>
    <s v="D"/>
    <n v="10"/>
    <s v="4500035022"/>
    <x v="7"/>
    <x v="11"/>
    <x v="5"/>
    <x v="8"/>
    <m/>
    <x v="1"/>
    <x v="1"/>
    <x v="1"/>
  </r>
  <r>
    <s v="DEPT"/>
    <s v="2025"/>
    <s v="004"/>
    <s v="100000"/>
    <s v="1011915 (DG Expenses)"/>
    <s v="DG Expenses"/>
    <s v="62521"/>
    <s v="Education Costs"/>
    <n v="900"/>
    <m/>
    <s v="5000012691"/>
    <s v="WE"/>
    <d v="2024-10-15T00:00:00"/>
    <s v="81"/>
    <s v="112361 (JENERO ENTERPRISES LTD)"/>
    <s v="JENERO ENTERPRISES LTD"/>
    <m/>
    <m/>
    <m/>
    <s v="Coaching Services - DG"/>
    <s v="1"/>
    <s v="FM001001"/>
    <m/>
    <s v="P"/>
    <m/>
    <s v="KBS"/>
    <m/>
    <m/>
    <s v="D"/>
    <n v="10"/>
    <s v="4500035022"/>
    <x v="7"/>
    <x v="11"/>
    <x v="5"/>
    <x v="8"/>
    <m/>
    <x v="1"/>
    <x v="1"/>
    <x v="1"/>
  </r>
  <r>
    <s v="DEPT"/>
    <s v="2025"/>
    <s v="005"/>
    <s v="100000"/>
    <s v="1011915 (DG Expenses)"/>
    <s v="DG Expenses"/>
    <s v="62102"/>
    <s v="Trvl-Domestic Exp"/>
    <n v="18.850000000000001"/>
    <s v="40/24/250 AP"/>
    <s v="100113340"/>
    <s v="SA"/>
    <d v="2024-11-04T00:00:00"/>
    <s v="40"/>
    <m/>
    <m/>
    <s v="P0"/>
    <m/>
    <m/>
    <s v="11670196 Orbit Fee Penelope Nelson 2024/10/02"/>
    <s v="1"/>
    <s v="FM001001"/>
    <m/>
    <s v="P"/>
    <m/>
    <m/>
    <m/>
    <m/>
    <s v="D"/>
    <n v="0"/>
    <m/>
    <x v="14"/>
    <x v="3"/>
    <x v="0"/>
    <x v="16"/>
    <m/>
    <x v="1"/>
    <x v="0"/>
    <x v="1"/>
  </r>
  <r>
    <s v="DEPT"/>
    <s v="2025"/>
    <s v="005"/>
    <s v="100000"/>
    <s v="1011915 (DG Expenses)"/>
    <s v="DG Expenses"/>
    <s v="62101"/>
    <s v="Trvl- Domestic Flght"/>
    <n v="625.24"/>
    <s v="40/24/250 AP"/>
    <s v="100113340"/>
    <s v="SA"/>
    <d v="2024-11-04T00:00:00"/>
    <s v="40"/>
    <m/>
    <m/>
    <s v="P0"/>
    <m/>
    <m/>
    <s v="11670196 Air Penelope Nelson 2024/10/02"/>
    <s v="1"/>
    <s v="FM001001"/>
    <m/>
    <s v="P"/>
    <m/>
    <m/>
    <m/>
    <m/>
    <s v="D"/>
    <n v="0"/>
    <m/>
    <x v="14"/>
    <x v="4"/>
    <x v="0"/>
    <x v="16"/>
    <m/>
    <x v="1"/>
    <x v="0"/>
    <x v="1"/>
  </r>
  <r>
    <s v="DEPT"/>
    <s v="2025"/>
    <s v="005"/>
    <s v="100000"/>
    <s v="1011915 (DG Expenses)"/>
    <s v="DG Expenses"/>
    <s v="62101"/>
    <s v="Trvl- Domestic Flght"/>
    <n v="914.82"/>
    <s v="40/24/251 AP"/>
    <s v="100113341"/>
    <s v="SA"/>
    <d v="2024-11-04T00:00:00"/>
    <s v="40"/>
    <m/>
    <m/>
    <s v="P0"/>
    <m/>
    <m/>
    <s v="11671884 Air Penelope Nelson 2024/10/24"/>
    <s v="1"/>
    <s v="FM001001"/>
    <m/>
    <s v="P"/>
    <m/>
    <m/>
    <m/>
    <m/>
    <s v="D"/>
    <n v="0"/>
    <m/>
    <x v="15"/>
    <x v="4"/>
    <x v="10"/>
    <x v="17"/>
    <m/>
    <x v="1"/>
    <x v="0"/>
    <x v="1"/>
  </r>
  <r>
    <s v="DEPT"/>
    <s v="2025"/>
    <s v="005"/>
    <s v="100000"/>
    <s v="1011915 (DG Expenses)"/>
    <s v="DG Expenses"/>
    <s v="62102"/>
    <s v="Trvl-Domestic Exp"/>
    <n v="47.39"/>
    <s v="40/24/251 AP"/>
    <s v="100113341"/>
    <s v="SA"/>
    <d v="2024-11-04T00:00:00"/>
    <s v="40"/>
    <m/>
    <m/>
    <s v="P0"/>
    <m/>
    <m/>
    <s v="11670196 Other Penelope Nelson 2024/10/02"/>
    <s v="1"/>
    <s v="FM001001"/>
    <m/>
    <s v="P"/>
    <m/>
    <m/>
    <m/>
    <m/>
    <s v="D"/>
    <n v="0"/>
    <m/>
    <x v="14"/>
    <x v="12"/>
    <x v="5"/>
    <x v="16"/>
    <m/>
    <x v="1"/>
    <x v="0"/>
    <x v="1"/>
  </r>
  <r>
    <s v="DEPT"/>
    <s v="2025"/>
    <s v="005"/>
    <s v="100000"/>
    <s v="1011915 (DG Expenses)"/>
    <s v="DG Expenses"/>
    <s v="62102"/>
    <s v="Trvl-Domestic Exp"/>
    <n v="124.35"/>
    <s v="40/24/251 AP"/>
    <s v="100113341"/>
    <s v="SA"/>
    <d v="2024-11-04T00:00:00"/>
    <s v="40"/>
    <m/>
    <m/>
    <s v="P0"/>
    <m/>
    <m/>
    <s v="11671884 Other Penelope Nelson 2024/10/24"/>
    <s v="1"/>
    <s v="FM001001"/>
    <m/>
    <s v="P"/>
    <m/>
    <m/>
    <m/>
    <m/>
    <s v="D"/>
    <n v="0"/>
    <m/>
    <x v="15"/>
    <x v="7"/>
    <x v="5"/>
    <x v="17"/>
    <m/>
    <x v="1"/>
    <x v="0"/>
    <x v="1"/>
  </r>
  <r>
    <s v="DEPT"/>
    <s v="2025"/>
    <s v="005"/>
    <s v="100000"/>
    <s v="1011915 (DG Expenses)"/>
    <s v="DG Expenses"/>
    <s v="62102"/>
    <s v="Trvl-Domestic Exp"/>
    <n v="18.850000000000001"/>
    <s v="40/24/253 AP"/>
    <s v="100113343"/>
    <s v="SA"/>
    <d v="2024-11-04T00:00:00"/>
    <s v="40"/>
    <m/>
    <m/>
    <s v="P0"/>
    <m/>
    <m/>
    <s v="11671884 Orbit Fee Penelope Nelson 2024/10/24"/>
    <s v="1"/>
    <s v="FM001001"/>
    <m/>
    <s v="P"/>
    <m/>
    <m/>
    <m/>
    <m/>
    <s v="D"/>
    <n v="0"/>
    <m/>
    <x v="15"/>
    <x v="18"/>
    <x v="10"/>
    <x v="17"/>
    <m/>
    <x v="1"/>
    <x v="0"/>
    <x v="1"/>
  </r>
  <r>
    <s v="DEPT"/>
    <s v="2025"/>
    <s v="005"/>
    <s v="100000"/>
    <s v="1011915 (DG Expenses)"/>
    <s v="DG Expenses"/>
    <s v="62102"/>
    <s v="Trvl-Domestic Exp"/>
    <n v="11.2"/>
    <s v="40/24/254 AP"/>
    <s v="100113344"/>
    <s v="SA"/>
    <d v="2024-11-04T00:00:00"/>
    <s v="40"/>
    <m/>
    <m/>
    <s v="P0"/>
    <m/>
    <m/>
    <s v="11671884 Orbit Fee Penelope Nelson 2024/10/24"/>
    <s v="1"/>
    <s v="FM001001"/>
    <m/>
    <s v="P"/>
    <m/>
    <m/>
    <m/>
    <m/>
    <s v="D"/>
    <n v="0"/>
    <m/>
    <x v="15"/>
    <x v="18"/>
    <x v="10"/>
    <x v="17"/>
    <m/>
    <x v="1"/>
    <x v="0"/>
    <x v="1"/>
  </r>
  <r>
    <s v="DEPT"/>
    <s v="2025"/>
    <s v="005"/>
    <s v="100000"/>
    <s v="1011915 (DG Expenses)"/>
    <s v="DG Expenses"/>
    <s v="62102"/>
    <s v="Trvl-Domestic Exp"/>
    <n v="14.78"/>
    <s v="40/24/265 AP"/>
    <s v="100123165"/>
    <s v="SA"/>
    <d v="2024-11-28T00:00:00"/>
    <s v="40"/>
    <m/>
    <m/>
    <s v="P0"/>
    <m/>
    <m/>
    <s v="11671884 Hotel Penelope Nelson 2024/10/24"/>
    <s v="1"/>
    <s v="FM001001"/>
    <m/>
    <s v="P"/>
    <m/>
    <m/>
    <m/>
    <m/>
    <s v="D"/>
    <n v="0"/>
    <m/>
    <x v="15"/>
    <x v="19"/>
    <x v="10"/>
    <x v="17"/>
    <m/>
    <x v="1"/>
    <x v="0"/>
    <x v="1"/>
  </r>
  <r>
    <s v="DEPT"/>
    <s v="2025"/>
    <s v="005"/>
    <s v="100000"/>
    <s v="1011915 (DG Expenses)"/>
    <s v="DG Expenses"/>
    <s v="62102"/>
    <s v="Trvl-Domestic Exp"/>
    <n v="25.22"/>
    <s v="40/24/265 AP"/>
    <s v="100123165"/>
    <s v="SA"/>
    <d v="2024-11-28T00:00:00"/>
    <s v="40"/>
    <m/>
    <m/>
    <s v="P0"/>
    <m/>
    <m/>
    <s v="11671884 Hotel Penelope Nelson 2024/10/24"/>
    <s v="1"/>
    <s v="FM001001"/>
    <m/>
    <s v="P"/>
    <m/>
    <m/>
    <m/>
    <m/>
    <s v="D"/>
    <n v="0"/>
    <m/>
    <x v="15"/>
    <x v="19"/>
    <x v="10"/>
    <x v="17"/>
    <m/>
    <x v="1"/>
    <x v="0"/>
    <x v="1"/>
  </r>
  <r>
    <s v="DEPT"/>
    <s v="2025"/>
    <s v="005"/>
    <s v="100000"/>
    <s v="1011915 (DG Expenses)"/>
    <s v="DG Expenses"/>
    <s v="62102"/>
    <s v="Trvl-Domestic Exp"/>
    <n v="11.2"/>
    <s v="40/24/265 AP"/>
    <s v="100123165"/>
    <s v="SA"/>
    <d v="2024-11-28T00:00:00"/>
    <s v="40"/>
    <m/>
    <m/>
    <s v="P0"/>
    <m/>
    <m/>
    <s v="11671884 Orbit Fee Penelope Nelson 2024/10/24"/>
    <s v="1"/>
    <s v="FM001001"/>
    <m/>
    <s v="P"/>
    <m/>
    <m/>
    <m/>
    <m/>
    <s v="D"/>
    <n v="0"/>
    <m/>
    <x v="15"/>
    <x v="18"/>
    <x v="10"/>
    <x v="17"/>
    <m/>
    <x v="1"/>
    <x v="0"/>
    <x v="1"/>
  </r>
  <r>
    <s v="DEPT"/>
    <s v="2025"/>
    <s v="005"/>
    <s v="100000"/>
    <s v="1011915 (DG Expenses)"/>
    <s v="DG Expenses"/>
    <s v="62102"/>
    <s v="Trvl-Domestic Exp"/>
    <n v="8.4"/>
    <s v="40/24/265 AP"/>
    <s v="100123165"/>
    <s v="SA"/>
    <d v="2024-11-28T00:00:00"/>
    <s v="40"/>
    <m/>
    <m/>
    <s v="P0"/>
    <m/>
    <m/>
    <s v="11671884 Orbit Fee Penelope Nelson 2024/10/24"/>
    <s v="1"/>
    <s v="FM001001"/>
    <m/>
    <s v="P"/>
    <m/>
    <m/>
    <m/>
    <m/>
    <s v="D"/>
    <n v="0"/>
    <m/>
    <x v="15"/>
    <x v="18"/>
    <x v="10"/>
    <x v="17"/>
    <m/>
    <x v="1"/>
    <x v="0"/>
    <x v="1"/>
  </r>
  <r>
    <s v="DEPT"/>
    <s v="2025"/>
    <s v="005"/>
    <s v="100000"/>
    <s v="1011915 (DG Expenses)"/>
    <s v="DG Expenses"/>
    <s v="62102"/>
    <s v="Trvl-Domestic Exp"/>
    <n v="-124.35"/>
    <s v="40/24/265 AP"/>
    <s v="100123165"/>
    <s v="SA"/>
    <d v="2024-11-28T00:00:00"/>
    <s v="50"/>
    <m/>
    <m/>
    <s v="P0"/>
    <m/>
    <m/>
    <s v="11671884 Other Penelope Nelson 2024/10/24"/>
    <s v="1"/>
    <s v="FM001001"/>
    <m/>
    <s v="P"/>
    <m/>
    <m/>
    <m/>
    <m/>
    <s v="D"/>
    <n v="0"/>
    <m/>
    <x v="15"/>
    <x v="5"/>
    <x v="5"/>
    <x v="17"/>
    <m/>
    <x v="0"/>
    <x v="0"/>
    <x v="1"/>
  </r>
  <r>
    <s v="DEPT"/>
    <s v="2025"/>
    <s v="005"/>
    <s v="100000"/>
    <s v="1011915 (DG Expenses)"/>
    <s v="DG Expenses"/>
    <s v="62102"/>
    <s v="Trvl-Domestic Exp"/>
    <n v="11.2"/>
    <s v="40/24/265 AP"/>
    <s v="100123165"/>
    <s v="SA"/>
    <d v="2024-11-28T00:00:00"/>
    <s v="40"/>
    <m/>
    <m/>
    <s v="P0"/>
    <m/>
    <m/>
    <s v="11681916 Orbit Fee Penelope Nelson 2024/12/12"/>
    <s v="1"/>
    <s v="FM001001"/>
    <m/>
    <s v="P"/>
    <m/>
    <m/>
    <m/>
    <m/>
    <s v="D"/>
    <n v="0"/>
    <m/>
    <x v="16"/>
    <x v="18"/>
    <x v="11"/>
    <x v="18"/>
    <m/>
    <x v="1"/>
    <x v="0"/>
    <x v="1"/>
  </r>
  <r>
    <s v="DEPT"/>
    <s v="2025"/>
    <s v="005"/>
    <s v="100000"/>
    <s v="1011915 (DG Expenses)"/>
    <s v="DG Expenses"/>
    <s v="62102"/>
    <s v="Trvl-Domestic Exp"/>
    <n v="11.2"/>
    <s v="40/24/265 AP"/>
    <s v="100123165"/>
    <s v="SA"/>
    <d v="2024-11-28T00:00:00"/>
    <s v="40"/>
    <m/>
    <m/>
    <s v="P0"/>
    <m/>
    <m/>
    <s v="11680077 Orbit Fee Penelope Nelson 2024/11/06"/>
    <s v="1"/>
    <s v="FM001001"/>
    <m/>
    <s v="P"/>
    <m/>
    <m/>
    <m/>
    <m/>
    <s v="D"/>
    <n v="0"/>
    <m/>
    <x v="17"/>
    <x v="18"/>
    <x v="1"/>
    <x v="19"/>
    <m/>
    <x v="1"/>
    <x v="0"/>
    <x v="1"/>
  </r>
  <r>
    <s v="DEPT"/>
    <s v="2025"/>
    <s v="005"/>
    <s v="100000"/>
    <s v="1011915 (DG Expenses)"/>
    <s v="DG Expenses"/>
    <s v="62102"/>
    <s v="Trvl-Domestic Exp"/>
    <n v="137.38999999999999"/>
    <s v="40/24/265 AP"/>
    <s v="100123165"/>
    <s v="SA"/>
    <d v="2024-11-28T00:00:00"/>
    <s v="40"/>
    <m/>
    <m/>
    <s v="P0"/>
    <m/>
    <m/>
    <s v="11671884 Hotel Penelope Nelson 2024/10/24"/>
    <s v="1"/>
    <s v="FM001001"/>
    <m/>
    <s v="P"/>
    <m/>
    <m/>
    <m/>
    <m/>
    <s v="D"/>
    <n v="0"/>
    <m/>
    <x v="15"/>
    <x v="10"/>
    <x v="10"/>
    <x v="17"/>
    <m/>
    <x v="1"/>
    <x v="0"/>
    <x v="1"/>
  </r>
  <r>
    <s v="DEPT"/>
    <s v="2025"/>
    <s v="005"/>
    <s v="100000"/>
    <s v="1011915 (DG Expenses)"/>
    <s v="DG Expenses"/>
    <s v="62101"/>
    <s v="Trvl- Domestic Flght"/>
    <n v="166.12"/>
    <s v="40/24/266 AP"/>
    <s v="100123166"/>
    <s v="SA"/>
    <d v="2024-11-28T00:00:00"/>
    <s v="40"/>
    <m/>
    <m/>
    <s v="P0"/>
    <m/>
    <m/>
    <s v="11681916 Air Penelope Nelson 2024/12/12"/>
    <s v="1"/>
    <s v="FM001001"/>
    <m/>
    <s v="P"/>
    <m/>
    <m/>
    <m/>
    <m/>
    <s v="D"/>
    <n v="0"/>
    <m/>
    <x v="16"/>
    <x v="20"/>
    <x v="11"/>
    <x v="18"/>
    <m/>
    <x v="1"/>
    <x v="0"/>
    <x v="1"/>
  </r>
  <r>
    <s v="DEPT"/>
    <s v="2025"/>
    <s v="005"/>
    <s v="100000"/>
    <s v="1011915 (DG Expenses)"/>
    <s v="DG Expenses"/>
    <s v="62101"/>
    <s v="Trvl- Domestic Flght"/>
    <n v="501.69"/>
    <s v="40/24/266 AP"/>
    <s v="100123166"/>
    <s v="SA"/>
    <d v="2024-11-28T00:00:00"/>
    <s v="40"/>
    <m/>
    <m/>
    <s v="P0"/>
    <m/>
    <m/>
    <s v="11681916 Air Penelope Nelson 2024/12/12"/>
    <s v="1"/>
    <s v="FM001001"/>
    <m/>
    <s v="P"/>
    <m/>
    <m/>
    <m/>
    <m/>
    <s v="D"/>
    <n v="0"/>
    <m/>
    <x v="16"/>
    <x v="4"/>
    <x v="11"/>
    <x v="18"/>
    <m/>
    <x v="1"/>
    <x v="0"/>
    <x v="1"/>
  </r>
  <r>
    <s v="DEPT"/>
    <s v="2025"/>
    <s v="005"/>
    <s v="100000"/>
    <s v="1011915 (DG Expenses)"/>
    <s v="DG Expenses"/>
    <s v="62102"/>
    <s v="Trvl-Domestic Exp"/>
    <n v="11.2"/>
    <s v="40/24/266 AP"/>
    <s v="100123166"/>
    <s v="SA"/>
    <d v="2024-11-28T00:00:00"/>
    <s v="40"/>
    <m/>
    <m/>
    <s v="P0"/>
    <m/>
    <m/>
    <s v="11681916 Orbit Fee Penelope Nelson 2024/12/12"/>
    <s v="1"/>
    <s v="FM001001"/>
    <m/>
    <s v="P"/>
    <m/>
    <m/>
    <m/>
    <m/>
    <s v="D"/>
    <n v="0"/>
    <m/>
    <x v="16"/>
    <x v="18"/>
    <x v="11"/>
    <x v="18"/>
    <m/>
    <x v="1"/>
    <x v="0"/>
    <x v="1"/>
  </r>
  <r>
    <s v="DEPT"/>
    <s v="2025"/>
    <s v="005"/>
    <s v="100000"/>
    <s v="1011915 (DG Expenses)"/>
    <s v="DG Expenses"/>
    <s v="62101"/>
    <s v="Trvl- Domestic Flght"/>
    <n v="656.2"/>
    <s v="40/24/266 AP"/>
    <s v="100123166"/>
    <s v="SA"/>
    <d v="2024-11-28T00:00:00"/>
    <s v="40"/>
    <m/>
    <m/>
    <s v="P0"/>
    <m/>
    <m/>
    <s v="11685605 Air Penelope Nelson 2024/11/25"/>
    <s v="1"/>
    <s v="FM001001"/>
    <m/>
    <s v="P"/>
    <m/>
    <m/>
    <m/>
    <m/>
    <s v="D"/>
    <n v="0"/>
    <m/>
    <x v="18"/>
    <x v="4"/>
    <x v="12"/>
    <x v="20"/>
    <m/>
    <x v="1"/>
    <x v="0"/>
    <x v="1"/>
  </r>
  <r>
    <s v="DEPT"/>
    <s v="2025"/>
    <s v="005"/>
    <s v="100000"/>
    <s v="1011915 (DG Expenses)"/>
    <s v="DG Expenses"/>
    <s v="62102"/>
    <s v="Trvl-Domestic Exp"/>
    <n v="18.850000000000001"/>
    <s v="40/24/266 AP"/>
    <s v="100123166"/>
    <s v="SA"/>
    <d v="2024-11-28T00:00:00"/>
    <s v="40"/>
    <m/>
    <m/>
    <s v="P0"/>
    <m/>
    <m/>
    <s v="11685605 Orbit Fee Penelope Nelson 2024/11/25"/>
    <s v="1"/>
    <s v="FM001001"/>
    <m/>
    <s v="P"/>
    <m/>
    <m/>
    <m/>
    <m/>
    <s v="D"/>
    <n v="0"/>
    <m/>
    <x v="18"/>
    <x v="18"/>
    <x v="12"/>
    <x v="20"/>
    <m/>
    <x v="1"/>
    <x v="0"/>
    <x v="1"/>
  </r>
  <r>
    <s v="DEPT"/>
    <s v="2025"/>
    <s v="005"/>
    <s v="100000"/>
    <s v="1011915 (DG Expenses)"/>
    <s v="DG Expenses"/>
    <s v="62102"/>
    <s v="Trvl-Domestic Exp"/>
    <n v="11.2"/>
    <s v="40/24/266 AP"/>
    <s v="100123166"/>
    <s v="SA"/>
    <d v="2024-11-28T00:00:00"/>
    <s v="40"/>
    <m/>
    <m/>
    <s v="P0"/>
    <m/>
    <m/>
    <s v="11680077 Orbit Fee Penelope Nelson 2024/11/06"/>
    <s v="1"/>
    <s v="FM001001"/>
    <m/>
    <s v="P"/>
    <m/>
    <m/>
    <m/>
    <m/>
    <s v="D"/>
    <n v="0"/>
    <m/>
    <x v="17"/>
    <x v="18"/>
    <x v="1"/>
    <x v="19"/>
    <m/>
    <x v="1"/>
    <x v="0"/>
    <x v="1"/>
  </r>
  <r>
    <s v="DEPT"/>
    <s v="2025"/>
    <s v="005"/>
    <s v="100000"/>
    <s v="1011915 (DG Expenses)"/>
    <s v="DG Expenses"/>
    <s v="62101"/>
    <s v="Trvl- Domestic Flght"/>
    <n v="669.48"/>
    <s v="40/24/266 AP"/>
    <s v="100123166"/>
    <s v="SA"/>
    <d v="2024-11-28T00:00:00"/>
    <s v="40"/>
    <m/>
    <m/>
    <s v="P0"/>
    <m/>
    <m/>
    <s v="11685609 Air Penelope Nelson 2024/12/05"/>
    <s v="1"/>
    <s v="FM001001"/>
    <m/>
    <s v="P"/>
    <m/>
    <m/>
    <m/>
    <m/>
    <s v="D"/>
    <n v="0"/>
    <m/>
    <x v="19"/>
    <x v="4"/>
    <x v="1"/>
    <x v="21"/>
    <m/>
    <x v="1"/>
    <x v="0"/>
    <x v="0"/>
  </r>
  <r>
    <s v="DEPT"/>
    <s v="2025"/>
    <s v="005"/>
    <s v="100000"/>
    <s v="1011915 (DG Expenses)"/>
    <s v="DG Expenses"/>
    <s v="62102"/>
    <s v="Trvl-Domestic Exp"/>
    <n v="18.850000000000001"/>
    <s v="40/24/267 AP"/>
    <s v="100123167"/>
    <s v="SA"/>
    <d v="2024-11-28T00:00:00"/>
    <s v="40"/>
    <m/>
    <m/>
    <s v="P0"/>
    <m/>
    <m/>
    <s v="11685609 Orbit Fee Penelope Nelson 2024/12/05"/>
    <s v="1"/>
    <s v="FM001001"/>
    <m/>
    <s v="P"/>
    <m/>
    <m/>
    <m/>
    <m/>
    <s v="D"/>
    <n v="0"/>
    <m/>
    <x v="19"/>
    <x v="18"/>
    <x v="1"/>
    <x v="21"/>
    <m/>
    <x v="1"/>
    <x v="0"/>
    <x v="0"/>
  </r>
  <r>
    <s v="DEPT"/>
    <s v="2025"/>
    <s v="005"/>
    <s v="100000"/>
    <s v="1011915 (DG Expenses)"/>
    <s v="DG Expenses"/>
    <s v="62101"/>
    <s v="Trvl- Domestic Flght"/>
    <n v="78.44"/>
    <s v="40/24/267 AP"/>
    <s v="100123167"/>
    <s v="SA"/>
    <d v="2024-11-28T00:00:00"/>
    <s v="40"/>
    <m/>
    <m/>
    <s v="P0"/>
    <m/>
    <m/>
    <s v="11685605 Air Penelope Nelson 2024/11/25"/>
    <s v="1"/>
    <s v="FM001001"/>
    <m/>
    <s v="P"/>
    <m/>
    <m/>
    <m/>
    <m/>
    <s v="D"/>
    <n v="0"/>
    <m/>
    <x v="18"/>
    <x v="21"/>
    <x v="12"/>
    <x v="20"/>
    <m/>
    <x v="1"/>
    <x v="0"/>
    <x v="1"/>
  </r>
  <r>
    <s v="DEPT"/>
    <s v="2025"/>
    <s v="005"/>
    <s v="100000"/>
    <s v="1011915 (DG Expenses)"/>
    <s v="DG Expenses"/>
    <s v="62102"/>
    <s v="Trvl-Domestic Exp"/>
    <n v="18.850000000000001"/>
    <s v="40/24/267 AP"/>
    <s v="100123167"/>
    <s v="SA"/>
    <d v="2024-11-28T00:00:00"/>
    <s v="40"/>
    <m/>
    <m/>
    <s v="P0"/>
    <m/>
    <m/>
    <s v="11681916 Orbit Fee Penelope Nelson 2024/12/12"/>
    <s v="1"/>
    <s v="FM001001"/>
    <m/>
    <s v="P"/>
    <m/>
    <m/>
    <m/>
    <m/>
    <s v="D"/>
    <n v="0"/>
    <m/>
    <x v="16"/>
    <x v="18"/>
    <x v="11"/>
    <x v="18"/>
    <m/>
    <x v="1"/>
    <x v="0"/>
    <x v="1"/>
  </r>
  <r>
    <s v="DEPT"/>
    <s v="2025"/>
    <s v="005"/>
    <s v="100000"/>
    <s v="1011915 (DG Expenses)"/>
    <s v="DG Expenses"/>
    <s v="62101"/>
    <s v="Trvl- Domestic Flght"/>
    <n v="333.89"/>
    <s v="40/24/267 AP"/>
    <s v="100123167"/>
    <s v="SA"/>
    <d v="2024-11-28T00:00:00"/>
    <s v="40"/>
    <m/>
    <m/>
    <s v="P0"/>
    <m/>
    <m/>
    <s v="11685613 Air Penelope Nelson 2024/12/11"/>
    <s v="1"/>
    <s v="FM001001"/>
    <m/>
    <s v="P"/>
    <m/>
    <m/>
    <m/>
    <m/>
    <s v="D"/>
    <n v="0"/>
    <m/>
    <x v="20"/>
    <x v="4"/>
    <x v="0"/>
    <x v="22"/>
    <m/>
    <x v="1"/>
    <x v="0"/>
    <x v="1"/>
  </r>
  <r>
    <s v="DEPT"/>
    <s v="2025"/>
    <s v="005"/>
    <s v="100000"/>
    <s v="1011915 (DG Expenses)"/>
    <s v="DG Expenses"/>
    <s v="62102"/>
    <s v="Trvl-Domestic Exp"/>
    <n v="18.850000000000001"/>
    <s v="40/24/267 AP"/>
    <s v="100123167"/>
    <s v="SA"/>
    <d v="2024-11-28T00:00:00"/>
    <s v="40"/>
    <m/>
    <m/>
    <s v="P0"/>
    <m/>
    <m/>
    <s v="11680077 Orbit Fee Penelope Nelson 2024/11/06"/>
    <s v="1"/>
    <s v="FM001001"/>
    <m/>
    <s v="P"/>
    <m/>
    <m/>
    <m/>
    <m/>
    <s v="D"/>
    <n v="0"/>
    <m/>
    <x v="17"/>
    <x v="18"/>
    <x v="1"/>
    <x v="19"/>
    <s v=" "/>
    <x v="1"/>
    <x v="0"/>
    <x v="1"/>
  </r>
  <r>
    <s v="DEPT"/>
    <s v="2025"/>
    <s v="005"/>
    <s v="100000"/>
    <s v="1011915 (DG Expenses)"/>
    <s v="DG Expenses"/>
    <s v="62102"/>
    <s v="Trvl-Domestic Exp"/>
    <n v="11.2"/>
    <s v="40/24/267 AP"/>
    <s v="100123167"/>
    <s v="SA"/>
    <d v="2024-11-28T00:00:00"/>
    <s v="40"/>
    <m/>
    <m/>
    <s v="P0"/>
    <m/>
    <m/>
    <s v="11685605 Orbit Fee Penelope Nelson 2024/11/25"/>
    <s v="1"/>
    <s v="FM001001"/>
    <m/>
    <s v="P"/>
    <m/>
    <m/>
    <m/>
    <m/>
    <s v="D"/>
    <n v="0"/>
    <m/>
    <x v="18"/>
    <x v="18"/>
    <x v="12"/>
    <x v="20"/>
    <m/>
    <x v="1"/>
    <x v="0"/>
    <x v="1"/>
  </r>
  <r>
    <s v="DEPT"/>
    <s v="2025"/>
    <s v="005"/>
    <s v="100000"/>
    <s v="1011915 (DG Expenses)"/>
    <s v="DG Expenses"/>
    <s v="62102"/>
    <s v="Trvl-Domestic Exp"/>
    <n v="4.3499999999999996"/>
    <s v="40/24/267 AP"/>
    <s v="100123167"/>
    <s v="SA"/>
    <d v="2024-11-28T00:00:00"/>
    <s v="40"/>
    <m/>
    <m/>
    <s v="P0"/>
    <m/>
    <m/>
    <s v="11671884 Hotel Penelope Nelson 2024/10/24"/>
    <s v="1"/>
    <s v="FM001001"/>
    <m/>
    <s v="P"/>
    <m/>
    <m/>
    <m/>
    <m/>
    <s v="D"/>
    <n v="0"/>
    <m/>
    <x v="15"/>
    <x v="22"/>
    <x v="10"/>
    <x v="17"/>
    <m/>
    <x v="1"/>
    <x v="0"/>
    <x v="1"/>
  </r>
  <r>
    <s v="DEPT"/>
    <s v="2025"/>
    <s v="005"/>
    <s v="100000"/>
    <s v="1011915 (DG Expenses)"/>
    <s v="DG Expenses"/>
    <s v="62102"/>
    <s v="Trvl-Domestic Exp"/>
    <n v="8.4"/>
    <s v="40/24/268 AP"/>
    <s v="100123168"/>
    <s v="SA"/>
    <d v="2024-11-28T00:00:00"/>
    <s v="40"/>
    <m/>
    <m/>
    <s v="P0"/>
    <m/>
    <m/>
    <s v="11671884 Orbit Fee Penelope Nelson 2024/10/24"/>
    <s v="1"/>
    <s v="FM001001"/>
    <m/>
    <s v="P"/>
    <m/>
    <m/>
    <m/>
    <m/>
    <s v="D"/>
    <n v="0"/>
    <m/>
    <x v="15"/>
    <x v="18"/>
    <x v="10"/>
    <x v="17"/>
    <m/>
    <x v="1"/>
    <x v="0"/>
    <x v="1"/>
  </r>
  <r>
    <s v="DEPT"/>
    <s v="2025"/>
    <s v="005"/>
    <s v="100000"/>
    <s v="1011915 (DG Expenses)"/>
    <s v="DG Expenses"/>
    <s v="62101"/>
    <s v="Trvl- Domestic Flght"/>
    <n v="612.72"/>
    <s v="40/24/268 AP"/>
    <s v="100123168"/>
    <s v="SA"/>
    <d v="2024-11-28T00:00:00"/>
    <s v="40"/>
    <m/>
    <m/>
    <s v="P0"/>
    <m/>
    <m/>
    <s v="11680077 Air Penelope Nelson 2024/11/06"/>
    <s v="1"/>
    <s v="FM001001"/>
    <m/>
    <s v="P"/>
    <m/>
    <m/>
    <m/>
    <m/>
    <s v="D"/>
    <n v="0"/>
    <m/>
    <x v="17"/>
    <x v="4"/>
    <x v="1"/>
    <x v="19"/>
    <m/>
    <x v="1"/>
    <x v="0"/>
    <x v="1"/>
  </r>
  <r>
    <s v="DEPT"/>
    <s v="2025"/>
    <s v="005"/>
    <s v="100000"/>
    <s v="1011915 (DG Expenses)"/>
    <s v="DG Expenses"/>
    <s v="62102"/>
    <s v="Trvl-Domestic Exp"/>
    <n v="171.53"/>
    <s v="40/24/268 AP"/>
    <s v="100123168"/>
    <s v="SA"/>
    <d v="2024-11-28T00:00:00"/>
    <s v="40"/>
    <m/>
    <m/>
    <s v="P0"/>
    <m/>
    <m/>
    <s v="11671884 Car Hire Penelope Nelson 2024/10/24"/>
    <s v="1"/>
    <s v="FM001001"/>
    <m/>
    <s v="P"/>
    <m/>
    <m/>
    <m/>
    <m/>
    <s v="D"/>
    <n v="0"/>
    <m/>
    <x v="15"/>
    <x v="23"/>
    <x v="10"/>
    <x v="17"/>
    <m/>
    <x v="1"/>
    <x v="0"/>
    <x v="1"/>
  </r>
  <r>
    <s v="DEPT"/>
    <s v="2025"/>
    <s v="005"/>
    <s v="100000"/>
    <s v="1011915 (DG Expenses)"/>
    <s v="DG Expenses"/>
    <s v="62102"/>
    <s v="Trvl-Domestic Exp"/>
    <n v="11.2"/>
    <s v="40/24/268 AP"/>
    <s v="100123168"/>
    <s v="SA"/>
    <d v="2024-11-28T00:00:00"/>
    <s v="40"/>
    <m/>
    <m/>
    <s v="P0"/>
    <m/>
    <m/>
    <s v="11681916 Orbit Fee Penelope Nelson 2024/12/12"/>
    <s v="1"/>
    <s v="FM001001"/>
    <m/>
    <s v="P"/>
    <m/>
    <m/>
    <m/>
    <m/>
    <s v="D"/>
    <n v="0"/>
    <m/>
    <x v="16"/>
    <x v="18"/>
    <x v="11"/>
    <x v="18"/>
    <m/>
    <x v="1"/>
    <x v="0"/>
    <x v="1"/>
  </r>
  <r>
    <s v="DEPT"/>
    <s v="2025"/>
    <s v="005"/>
    <s v="100000"/>
    <s v="1011915 (DG Expenses)"/>
    <s v="DG Expenses"/>
    <s v="62102"/>
    <s v="Trvl-Domestic Exp"/>
    <n v="18.850000000000001"/>
    <s v="40/24/269 AP"/>
    <s v="100123169"/>
    <s v="SA"/>
    <d v="2024-11-28T00:00:00"/>
    <s v="40"/>
    <m/>
    <m/>
    <s v="P0"/>
    <m/>
    <m/>
    <s v="11685613 Orbit Fee Penelope Nelson 2024/12/11"/>
    <s v="1"/>
    <s v="FM001001"/>
    <m/>
    <s v="P"/>
    <m/>
    <m/>
    <m/>
    <m/>
    <s v="D"/>
    <n v="0"/>
    <m/>
    <x v="20"/>
    <x v="3"/>
    <x v="0"/>
    <x v="22"/>
    <m/>
    <x v="1"/>
    <x v="0"/>
    <x v="1"/>
  </r>
  <r>
    <s v="DEPT"/>
    <s v="2025"/>
    <s v="005"/>
    <s v="100000"/>
    <s v="1011915 (DG Expenses)"/>
    <s v="DG Expenses"/>
    <s v="62511"/>
    <s v="Hospitality/events"/>
    <n v="1129.0899999999999"/>
    <s v="Reid Walters"/>
    <s v="100123188"/>
    <s v="S1"/>
    <d v="2024-11-28T00:00:00"/>
    <s v="40"/>
    <m/>
    <m/>
    <s v="P0"/>
    <m/>
    <m/>
    <s v="Willeston Confe Room hire for SLT away day"/>
    <s v="1"/>
    <s v="FM001001"/>
    <m/>
    <s v="P"/>
    <m/>
    <m/>
    <m/>
    <m/>
    <s v="D"/>
    <n v="0"/>
    <m/>
    <x v="21"/>
    <x v="24"/>
    <x v="9"/>
    <x v="8"/>
    <m/>
    <x v="1"/>
    <x v="0"/>
    <x v="2"/>
  </r>
  <r>
    <s v="DEPT"/>
    <s v="2025"/>
    <s v="005"/>
    <s v="100000"/>
    <s v="1011915 (DG Expenses)"/>
    <s v="DG Expenses"/>
    <s v="62104"/>
    <s v="Taxi / Cab Services"/>
    <n v="84.84"/>
    <s v="Penelope Nelson"/>
    <s v="100123189"/>
    <s v="S1"/>
    <d v="2024-11-28T00:00:00"/>
    <s v="40"/>
    <m/>
    <m/>
    <s v="P0"/>
    <m/>
    <m/>
    <s v="Corporate Cabs Taxi from Auckland airport to Cord"/>
    <s v="1"/>
    <s v="FM001001"/>
    <m/>
    <s v="P"/>
    <m/>
    <m/>
    <m/>
    <m/>
    <s v="D"/>
    <n v="0"/>
    <m/>
    <x v="17"/>
    <x v="25"/>
    <x v="1"/>
    <x v="23"/>
    <m/>
    <x v="1"/>
    <x v="0"/>
    <x v="1"/>
  </r>
  <r>
    <s v="DEPT"/>
    <s v="2025"/>
    <s v="005"/>
    <s v="100000"/>
    <s v="1011915 (DG Expenses)"/>
    <s v="DG Expenses"/>
    <s v="62104"/>
    <s v="Taxi / Cab Services"/>
    <n v="81.3"/>
    <s v="Penelope Nelson"/>
    <s v="100123189"/>
    <s v="S1"/>
    <d v="2024-11-28T00:00:00"/>
    <s v="40"/>
    <m/>
    <m/>
    <s v="P0"/>
    <m/>
    <m/>
    <s v="Akld Co-Op Taxi Taxi from speaking event location"/>
    <s v="1"/>
    <s v="FM001001"/>
    <m/>
    <s v="P"/>
    <m/>
    <m/>
    <m/>
    <m/>
    <s v="D"/>
    <n v="0"/>
    <m/>
    <x v="17"/>
    <x v="25"/>
    <x v="1"/>
    <x v="23"/>
    <m/>
    <x v="1"/>
    <x v="0"/>
    <x v="1"/>
  </r>
  <r>
    <s v="DEPT"/>
    <s v="2025"/>
    <s v="006"/>
    <s v="100000"/>
    <s v="1011915 (DG Expenses)"/>
    <s v="DG Expenses"/>
    <s v="62102"/>
    <s v="Trvl-Domestic Exp"/>
    <n v="46.09"/>
    <s v="40/24/279 AP"/>
    <s v="100178934"/>
    <s v="SA"/>
    <d v="2024-12-23T00:00:00"/>
    <s v="40"/>
    <m/>
    <m/>
    <s v="P0"/>
    <m/>
    <m/>
    <s v="11680077 Other Penelope Nelson 2024/11/06"/>
    <s v="1"/>
    <s v="FM001001"/>
    <m/>
    <s v="P"/>
    <m/>
    <m/>
    <m/>
    <m/>
    <s v="D"/>
    <n v="0"/>
    <m/>
    <x v="17"/>
    <x v="7"/>
    <x v="5"/>
    <x v="19"/>
    <m/>
    <x v="1"/>
    <x v="0"/>
    <x v="1"/>
  </r>
  <r>
    <s v="DEPT"/>
    <s v="2025"/>
    <s v="006"/>
    <s v="100000"/>
    <s v="1011915 (DG Expenses)"/>
    <s v="DG Expenses"/>
    <s v="62102"/>
    <s v="Trvl-Domestic Exp"/>
    <n v="130.43"/>
    <s v="40/24/283 AP"/>
    <s v="100178935"/>
    <s v="SA"/>
    <d v="2024-12-23T00:00:00"/>
    <s v="40"/>
    <m/>
    <m/>
    <s v="P0"/>
    <m/>
    <m/>
    <s v="11671884 Other Penelope Nelson 2024/10/24"/>
    <s v="1"/>
    <s v="FM001001"/>
    <m/>
    <s v="P"/>
    <m/>
    <m/>
    <m/>
    <m/>
    <s v="D"/>
    <n v="0"/>
    <m/>
    <x v="15"/>
    <x v="7"/>
    <x v="5"/>
    <x v="17"/>
    <s v="Wellington airport parking rebooked"/>
    <x v="1"/>
    <x v="0"/>
    <x v="1"/>
  </r>
  <r>
    <s v="DEPT"/>
    <s v="2025"/>
    <s v="006"/>
    <s v="100000"/>
    <s v="1011915 (DG Expenses)"/>
    <s v="DG Expenses"/>
    <s v="62101"/>
    <s v="Trvl- Domestic Flght"/>
    <n v="141.07"/>
    <s v="40/24/283 AP"/>
    <s v="100178935"/>
    <s v="SA"/>
    <d v="2024-12-23T00:00:00"/>
    <s v="40"/>
    <m/>
    <m/>
    <s v="P0"/>
    <m/>
    <m/>
    <s v="11690096 Air Penelope Nelson 2025/03/07"/>
    <s v="1"/>
    <s v="FM001001"/>
    <m/>
    <s v="P"/>
    <m/>
    <m/>
    <m/>
    <m/>
    <s v="D"/>
    <n v="0"/>
    <m/>
    <x v="22"/>
    <x v="4"/>
    <x v="13"/>
    <x v="24"/>
    <m/>
    <x v="1"/>
    <x v="0"/>
    <x v="0"/>
  </r>
  <r>
    <s v="DEPT"/>
    <s v="2025"/>
    <s v="006"/>
    <s v="100000"/>
    <s v="1011915 (DG Expenses)"/>
    <s v="DG Expenses"/>
    <s v="62102"/>
    <s v="Trvl-Domestic Exp"/>
    <n v="6.55"/>
    <s v="40/24/284 AP"/>
    <s v="100178936"/>
    <s v="SA"/>
    <d v="2024-12-23T00:00:00"/>
    <s v="40"/>
    <m/>
    <m/>
    <s v="P0"/>
    <m/>
    <m/>
    <s v="11690096 Orbit Fee Penelope Nelson 2025/03/07"/>
    <s v="1"/>
    <s v="FM001001"/>
    <m/>
    <s v="P"/>
    <m/>
    <m/>
    <m/>
    <m/>
    <s v="D"/>
    <n v="0"/>
    <m/>
    <x v="22"/>
    <x v="3"/>
    <x v="13"/>
    <x v="24"/>
    <m/>
    <x v="1"/>
    <x v="0"/>
    <x v="0"/>
  </r>
  <r>
    <s v="DEPT"/>
    <s v="2025"/>
    <s v="006"/>
    <s v="100000"/>
    <s v="1011915 (DG Expenses)"/>
    <s v="DG Expenses"/>
    <s v="62102"/>
    <s v="Trvl-Domestic Exp"/>
    <n v="46.09"/>
    <s v="40/24/284 AP"/>
    <s v="100178936"/>
    <s v="SA"/>
    <d v="2024-12-23T00:00:00"/>
    <s v="40"/>
    <m/>
    <m/>
    <s v="P0"/>
    <m/>
    <m/>
    <s v="11685605 Other Penelope Nelson 2024/11/25"/>
    <s v="1"/>
    <s v="FM001001"/>
    <m/>
    <s v="P"/>
    <m/>
    <m/>
    <m/>
    <m/>
    <s v="D"/>
    <n v="0"/>
    <m/>
    <x v="18"/>
    <x v="12"/>
    <x v="5"/>
    <x v="20"/>
    <m/>
    <x v="1"/>
    <x v="0"/>
    <x v="1"/>
  </r>
  <r>
    <s v="DEPT"/>
    <s v="2025"/>
    <s v="006"/>
    <s v="100000"/>
    <s v="1011915 (DG Expenses)"/>
    <s v="DG Expenses"/>
    <s v="62102"/>
    <s v="Trvl-Domestic Exp"/>
    <n v="11.2"/>
    <s v="40/24/285 AP"/>
    <s v="100178937"/>
    <s v="SA"/>
    <d v="2024-12-23T00:00:00"/>
    <s v="40"/>
    <m/>
    <m/>
    <s v="P0"/>
    <m/>
    <m/>
    <s v="11685609 Orbit Fee Penelope Nelson 2024/12/05"/>
    <s v="1"/>
    <s v="FM001001"/>
    <m/>
    <s v="P"/>
    <m/>
    <m/>
    <m/>
    <m/>
    <s v="D"/>
    <n v="0"/>
    <m/>
    <x v="19"/>
    <x v="18"/>
    <x v="1"/>
    <x v="21"/>
    <m/>
    <x v="1"/>
    <x v="0"/>
    <x v="0"/>
  </r>
  <r>
    <s v="DEPT"/>
    <s v="2025"/>
    <s v="006"/>
    <s v="100000"/>
    <s v="1011915 (DG Expenses)"/>
    <s v="DG Expenses"/>
    <s v="62104"/>
    <s v="Taxi / Cab Services"/>
    <n v="60.35"/>
    <s v="Penelope Nelson"/>
    <s v="100180639"/>
    <s v="S1"/>
    <d v="2024-12-31T00:00:00"/>
    <s v="40"/>
    <m/>
    <m/>
    <s v="P0"/>
    <m/>
    <m/>
    <s v="Hamilton Taxis Taxi to Hamilton airport from consultation"/>
    <s v="1"/>
    <s v="FM001001"/>
    <m/>
    <s v="P"/>
    <m/>
    <m/>
    <m/>
    <m/>
    <s v="D"/>
    <n v="0"/>
    <m/>
    <x v="18"/>
    <x v="25"/>
    <x v="12"/>
    <x v="25"/>
    <m/>
    <x v="1"/>
    <x v="0"/>
    <x v="1"/>
  </r>
  <r>
    <s v="DEPT"/>
    <s v="2025"/>
    <s v="007"/>
    <s v="100000"/>
    <s v="1011915 (DG Expenses)"/>
    <s v="DG Expenses"/>
    <s v="62101"/>
    <s v="Trvl- Domestic Flght"/>
    <n v="-669.48"/>
    <s v="40/24/300 AP"/>
    <s v="100265570"/>
    <s v="SA"/>
    <d v="2025-01-28T00:00:00"/>
    <s v="50"/>
    <m/>
    <m/>
    <s v="P0"/>
    <m/>
    <m/>
    <s v="11685609 Air Penelope Nelson 2024/12/05"/>
    <s v="1"/>
    <s v="FM001001"/>
    <m/>
    <s v="P"/>
    <m/>
    <m/>
    <m/>
    <m/>
    <s v="D"/>
    <n v="0"/>
    <m/>
    <x v="19"/>
    <x v="26"/>
    <x v="1"/>
    <x v="21"/>
    <s v="Penny no longer required at event"/>
    <x v="0"/>
    <x v="0"/>
    <x v="0"/>
  </r>
  <r>
    <s v="DEPT"/>
    <s v="2025"/>
    <s v="007"/>
    <s v="100000"/>
    <s v="1011915 (DG Expenses)"/>
    <s v="DG Expenses"/>
    <s v="62102"/>
    <s v="Trvl-Domestic Exp"/>
    <n v="46.09"/>
    <s v="40/24/300 AP"/>
    <s v="100265570"/>
    <s v="SA"/>
    <d v="2025-01-28T00:00:00"/>
    <s v="40"/>
    <m/>
    <m/>
    <s v="P0"/>
    <m/>
    <m/>
    <s v="11685609 Other Penelope Nelson 2024/12/05"/>
    <s v="1"/>
    <s v="FM001001"/>
    <m/>
    <s v="P"/>
    <m/>
    <m/>
    <m/>
    <m/>
    <s v="D"/>
    <n v="0"/>
    <m/>
    <x v="19"/>
    <x v="12"/>
    <x v="5"/>
    <x v="21"/>
    <s v="Wellington Airport parking non-refundable "/>
    <x v="0"/>
    <x v="0"/>
    <x v="0"/>
  </r>
  <r>
    <s v="DEPT"/>
    <s v="2025"/>
    <s v="007"/>
    <s v="100000"/>
    <s v="1011915 (DG Expenses)"/>
    <s v="DG Expenses"/>
    <s v="62102"/>
    <s v="Trvl-Domestic Exp"/>
    <n v="46.09"/>
    <s v="40/24/300 AP"/>
    <s v="100265570"/>
    <s v="SA"/>
    <d v="2025-01-28T00:00:00"/>
    <s v="40"/>
    <m/>
    <m/>
    <s v="P0"/>
    <m/>
    <m/>
    <s v="11681916 Other Penelope Nelson 2024/12/12"/>
    <s v="1"/>
    <s v="FM001001"/>
    <m/>
    <s v="P"/>
    <m/>
    <m/>
    <m/>
    <m/>
    <s v="D"/>
    <n v="0"/>
    <m/>
    <x v="16"/>
    <x v="12"/>
    <x v="5"/>
    <x v="18"/>
    <m/>
    <x v="1"/>
    <x v="0"/>
    <x v="1"/>
  </r>
  <r>
    <s v="DEPT"/>
    <s v="2025"/>
    <s v="007"/>
    <s v="100000"/>
    <s v="1011915 (DG Expenses)"/>
    <s v="DG Expenses"/>
    <s v="62102"/>
    <s v="Trvl-Domestic Exp"/>
    <n v="48.7"/>
    <s v="40/24/302 AP"/>
    <s v="100265572"/>
    <s v="SA"/>
    <d v="2025-01-28T00:00:00"/>
    <s v="40"/>
    <m/>
    <m/>
    <s v="P0"/>
    <m/>
    <m/>
    <s v="11685613 Other Penelope Nelson 2024/12/11"/>
    <s v="1"/>
    <s v="FM001001"/>
    <m/>
    <s v="P"/>
    <m/>
    <m/>
    <m/>
    <m/>
    <s v="D"/>
    <n v="0"/>
    <m/>
    <x v="20"/>
    <x v="7"/>
    <x v="5"/>
    <x v="22"/>
    <m/>
    <x v="1"/>
    <x v="0"/>
    <x v="1"/>
  </r>
  <r>
    <s v="DEPT"/>
    <s v="2025"/>
    <s v="007"/>
    <s v="100000"/>
    <s v="1011915 (DG Expenses)"/>
    <s v="DG Expenses"/>
    <s v="62104"/>
    <s v="Taxi / Cab Services"/>
    <n v="45.04"/>
    <s v="Penelope Nelson"/>
    <s v="100266740"/>
    <s v="S1"/>
    <d v="2025-01-30T00:00:00"/>
    <s v="40"/>
    <m/>
    <m/>
    <s v="P0"/>
    <m/>
    <m/>
    <s v="Blue Star Taxis Taxi to meet with Iwi leaders in Chch"/>
    <s v="1"/>
    <s v="FM001001"/>
    <m/>
    <s v="P"/>
    <m/>
    <m/>
    <m/>
    <m/>
    <s v="D"/>
    <n v="0"/>
    <m/>
    <x v="20"/>
    <x v="25"/>
    <x v="0"/>
    <x v="26"/>
    <m/>
    <x v="1"/>
    <x v="0"/>
    <x v="1"/>
  </r>
  <r>
    <s v="DEPT"/>
    <s v="2025"/>
    <s v="007"/>
    <s v="100000"/>
    <s v="1011915 (DG Expenses)"/>
    <s v="DG Expenses"/>
    <s v="62104"/>
    <s v="Taxi / Cab Services"/>
    <n v="56.09"/>
    <s v="Penelope Nelson"/>
    <s v="100266740"/>
    <s v="S1"/>
    <d v="2025-01-30T00:00:00"/>
    <s v="40"/>
    <m/>
    <m/>
    <s v="P0"/>
    <m/>
    <m/>
    <s v="Kings Cab 24 Taxi from meeting with Iwi leaders"/>
    <s v="1"/>
    <s v="FM001001"/>
    <m/>
    <s v="P"/>
    <m/>
    <m/>
    <m/>
    <m/>
    <s v="D"/>
    <n v="0"/>
    <m/>
    <x v="20"/>
    <x v="25"/>
    <x v="0"/>
    <x v="26"/>
    <s v="Taxi cancellation fee "/>
    <x v="0"/>
    <x v="0"/>
    <x v="1"/>
  </r>
  <r>
    <s v="DEPT"/>
    <s v="2025"/>
    <s v="005"/>
    <s v="100000"/>
    <s v="1011915 (DG Expenses)"/>
    <s v="DG Expenses"/>
    <s v="62521"/>
    <s v="Education Costs"/>
    <n v="900"/>
    <m/>
    <s v="5000016233"/>
    <s v="WE"/>
    <d v="2024-11-13T00:00:00"/>
    <s v="81"/>
    <s v="112361 (JENERO ENTERPRISES LTD)"/>
    <s v="JENERO ENTERPRISES LTD"/>
    <m/>
    <m/>
    <m/>
    <s v="Coaching Services - DG"/>
    <s v="1"/>
    <s v="FM001001"/>
    <m/>
    <s v="P"/>
    <m/>
    <s v="KBS"/>
    <m/>
    <m/>
    <s v="D"/>
    <n v="10"/>
    <s v="4500035022"/>
    <x v="7"/>
    <x v="11"/>
    <x v="5"/>
    <x v="8"/>
    <m/>
    <x v="1"/>
    <x v="1"/>
    <x v="1"/>
  </r>
  <r>
    <s v="DEPT"/>
    <s v="2025"/>
    <s v="006"/>
    <s v="100000"/>
    <s v="1011915 (DG Expenses)"/>
    <s v="DG Expenses"/>
    <s v="62521"/>
    <s v="Education Costs"/>
    <n v="900"/>
    <m/>
    <s v="5000021403"/>
    <s v="WE"/>
    <d v="2024-12-18T00:00:00"/>
    <s v="81"/>
    <s v="112361 (JENERO ENTERPRISES LTD)"/>
    <s v="JENERO ENTERPRISES LTD"/>
    <m/>
    <m/>
    <m/>
    <s v="Coaching Services - DG"/>
    <s v="1"/>
    <s v="FM001001"/>
    <m/>
    <s v="P"/>
    <m/>
    <s v="KBS"/>
    <m/>
    <m/>
    <s v="D"/>
    <n v="10"/>
    <s v="4500035022"/>
    <x v="7"/>
    <x v="11"/>
    <x v="5"/>
    <x v="8"/>
    <m/>
    <x v="1"/>
    <x v="1"/>
    <x v="1"/>
  </r>
  <r>
    <s v="DEPT"/>
    <s v="2025"/>
    <s v="006"/>
    <s v="100000"/>
    <s v="1011915 (DG Expenses)"/>
    <s v="DG Expenses"/>
    <s v="62521"/>
    <s v="Education Costs"/>
    <n v="900"/>
    <m/>
    <s v="5000021404"/>
    <s v="WE"/>
    <d v="2024-12-18T00:00:00"/>
    <s v="81"/>
    <s v="112361 (JENERO ENTERPRISES LTD)"/>
    <s v="JENERO ENTERPRISES LTD"/>
    <m/>
    <m/>
    <m/>
    <s v="Coaching Services - DG"/>
    <s v="1"/>
    <s v="FM001001"/>
    <m/>
    <s v="P"/>
    <m/>
    <s v="KBS"/>
    <m/>
    <m/>
    <s v="D"/>
    <n v="10"/>
    <s v="4500035022"/>
    <x v="7"/>
    <x v="11"/>
    <x v="5"/>
    <x v="8"/>
    <m/>
    <x v="1"/>
    <x v="1"/>
    <x v="1"/>
  </r>
  <r>
    <s v="DEPT"/>
    <s v="2025"/>
    <s v="007"/>
    <s v="100000"/>
    <s v="1011915 (DG Expenses)"/>
    <s v="DG Expenses"/>
    <s v="62521"/>
    <s v="Education Costs"/>
    <n v="900"/>
    <m/>
    <s v="5000024285"/>
    <s v="WE"/>
    <d v="2025-01-22T00:00:00"/>
    <s v="81"/>
    <s v="112361 (JENERO ENTERPRISES LTD)"/>
    <s v="JENERO ENTERPRISES LTD"/>
    <m/>
    <m/>
    <m/>
    <s v="Coaching Services - DG"/>
    <s v="1"/>
    <s v="FM001001"/>
    <m/>
    <s v="P"/>
    <m/>
    <s v="KBS"/>
    <m/>
    <m/>
    <s v="D"/>
    <n v="10"/>
    <s v="4500035022"/>
    <x v="7"/>
    <x v="11"/>
    <x v="5"/>
    <x v="8"/>
    <m/>
    <x v="1"/>
    <x v="1"/>
    <x v="1"/>
  </r>
  <r>
    <s v="DEPT"/>
    <s v="2025"/>
    <s v="008"/>
    <s v="100000"/>
    <s v="1011915 (DG Expenses)"/>
    <s v="DG Expenses"/>
    <s v="62511"/>
    <s v="Hospitality/events"/>
    <n v="-1129.0899999999999"/>
    <s v="STD-MM368-NMA-8"/>
    <s v="100356895"/>
    <s v="SA"/>
    <d v="2025-02-26T00:00:00"/>
    <s v="50"/>
    <m/>
    <m/>
    <s v="P0"/>
    <m/>
    <m/>
    <s v="Willeston Confe Room hire for SLT away day"/>
    <s v="1"/>
    <s v="FM001001"/>
    <m/>
    <s v="P"/>
    <m/>
    <m/>
    <m/>
    <m/>
    <s v="D"/>
    <n v="0"/>
    <m/>
    <x v="21"/>
    <x v="24"/>
    <x v="9"/>
    <x v="8"/>
    <m/>
    <x v="1"/>
    <x v="0"/>
    <x v="2"/>
  </r>
  <r>
    <s v="DEPT"/>
    <s v="2025"/>
    <s v="008"/>
    <s v="100000"/>
    <s v="1011915 (DG Expenses)"/>
    <s v="DG Expenses"/>
    <s v="62531"/>
    <s v="Catering/Food Provd"/>
    <n v="17.079999999999998"/>
    <s v="Tze-Yu Liew"/>
    <s v="100357532"/>
    <s v="S1"/>
    <d v="2025-02-27T00:00:00"/>
    <s v="40"/>
    <m/>
    <m/>
    <s v="P0"/>
    <m/>
    <m/>
    <s v="Fergbaker Lunch for Penny and Sia at for day"/>
    <s v="1"/>
    <s v="FM001001"/>
    <m/>
    <s v="P"/>
    <m/>
    <m/>
    <m/>
    <m/>
    <s v="D"/>
    <n v="0"/>
    <m/>
    <x v="23"/>
    <x v="27"/>
    <x v="14"/>
    <x v="27"/>
    <m/>
    <x v="1"/>
    <x v="0"/>
    <x v="1"/>
  </r>
  <r>
    <s v="DEPT"/>
    <s v="2025"/>
    <s v="008"/>
    <s v="100000"/>
    <s v="1011915 (DG Expenses)"/>
    <s v="DG Expenses"/>
    <s v="62531"/>
    <s v="Catering/Food Provd"/>
    <n v="26.52"/>
    <s v="Penelope Nelson"/>
    <s v="100357532"/>
    <s v="S1"/>
    <d v="2025-02-27T00:00:00"/>
    <s v="40"/>
    <m/>
    <m/>
    <s v="P0"/>
    <m/>
    <m/>
    <s v="Mama Ree Thai S Dinner in CHC ahead of Waitangi Da"/>
    <s v="1"/>
    <s v="FM001001"/>
    <m/>
    <s v="P"/>
    <m/>
    <m/>
    <m/>
    <m/>
    <s v="D"/>
    <n v="0"/>
    <m/>
    <x v="24"/>
    <x v="27"/>
    <x v="0"/>
    <x v="28"/>
    <m/>
    <x v="1"/>
    <x v="0"/>
    <x v="1"/>
  </r>
  <r>
    <s v="DEPT"/>
    <s v="2025"/>
    <s v="008"/>
    <s v="100000"/>
    <s v="1011915 (DG Expenses)"/>
    <s v="DG Expenses"/>
    <s v="62104"/>
    <s v="Taxi / Cab Services"/>
    <n v="46.7"/>
    <s v="Penelope Nelson"/>
    <s v="100357532"/>
    <s v="S1"/>
    <d v="2025-02-27T00:00:00"/>
    <s v="40"/>
    <m/>
    <m/>
    <s v="P0"/>
    <m/>
    <m/>
    <s v="Taxi Tech Trans Taxi from CHC airport to accommoda"/>
    <s v="1"/>
    <s v="FM001001"/>
    <m/>
    <s v="P"/>
    <m/>
    <m/>
    <m/>
    <m/>
    <s v="D"/>
    <n v="0"/>
    <m/>
    <x v="24"/>
    <x v="25"/>
    <x v="0"/>
    <x v="28"/>
    <m/>
    <x v="1"/>
    <x v="0"/>
    <x v="1"/>
  </r>
  <r>
    <s v="DEPT"/>
    <s v="2025"/>
    <s v="008"/>
    <s v="100000"/>
    <s v="1011915 (DG Expenses)"/>
    <s v="DG Expenses"/>
    <s v="62531"/>
    <s v="Catering/Food Provd"/>
    <n v="10.64"/>
    <s v="Penelope Nelson"/>
    <s v="100357532"/>
    <s v="S1"/>
    <d v="2025-02-27T00:00:00"/>
    <s v="40"/>
    <m/>
    <m/>
    <s v="P0"/>
    <m/>
    <m/>
    <s v="Wakatipu Grill  Small meal while travelling to Que"/>
    <s v="1"/>
    <s v="FM001001"/>
    <m/>
    <s v="P"/>
    <m/>
    <m/>
    <m/>
    <m/>
    <s v="D"/>
    <n v="0"/>
    <m/>
    <x v="23"/>
    <x v="27"/>
    <x v="15"/>
    <x v="29"/>
    <m/>
    <x v="1"/>
    <x v="0"/>
    <x v="1"/>
  </r>
  <r>
    <s v="DEPT"/>
    <s v="2025"/>
    <s v="008"/>
    <s v="100000"/>
    <s v="1011915 (DG Expenses)"/>
    <s v="DG Expenses"/>
    <s v="62104"/>
    <s v="Taxi / Cab Services"/>
    <n v="30.43"/>
    <s v="Penelope Nelson"/>
    <s v="100357532"/>
    <s v="S1"/>
    <d v="2025-02-27T00:00:00"/>
    <s v="40"/>
    <m/>
    <m/>
    <s v="P0"/>
    <m/>
    <m/>
    <s v="Hamilton Taxis Taxi from speaking event to lunch"/>
    <s v="1"/>
    <s v="FM001001"/>
    <m/>
    <s v="P"/>
    <m/>
    <m/>
    <m/>
    <m/>
    <s v="D"/>
    <n v="0"/>
    <m/>
    <x v="25"/>
    <x v="25"/>
    <x v="12"/>
    <x v="30"/>
    <m/>
    <x v="1"/>
    <x v="0"/>
    <x v="1"/>
  </r>
  <r>
    <s v="DEPT"/>
    <s v="2025"/>
    <s v="008"/>
    <s v="100000"/>
    <s v="1011915 (DG Expenses)"/>
    <s v="DG Expenses"/>
    <s v="62104"/>
    <s v="Taxi / Cab Services"/>
    <n v="18.260000000000002"/>
    <s v="Penelope Nelson"/>
    <s v="100357532"/>
    <s v="S1"/>
    <d v="2025-02-27T00:00:00"/>
    <s v="40"/>
    <m/>
    <m/>
    <s v="P0"/>
    <m/>
    <m/>
    <s v="Hamilton Taxis Taxi from lunch to DOC Hamilton of"/>
    <s v="1"/>
    <s v="FM001001"/>
    <m/>
    <s v="P"/>
    <m/>
    <m/>
    <m/>
    <m/>
    <s v="D"/>
    <n v="0"/>
    <m/>
    <x v="26"/>
    <x v="25"/>
    <x v="12"/>
    <x v="30"/>
    <m/>
    <x v="1"/>
    <x v="0"/>
    <x v="1"/>
  </r>
  <r>
    <s v="DEPT"/>
    <s v="2025"/>
    <s v="008"/>
    <s v="100000"/>
    <s v="1011915 (DG Expenses)"/>
    <s v="DG Expenses"/>
    <s v="62104"/>
    <s v="Taxi / Cab Services"/>
    <n v="37.83"/>
    <s v="Penelope Nelson"/>
    <s v="100357532"/>
    <s v="S1"/>
    <d v="2025-02-27T00:00:00"/>
    <s v="40"/>
    <m/>
    <m/>
    <s v="P0"/>
    <m/>
    <m/>
    <s v="Hamilton Taxis Taxi to speaking event."/>
    <s v="1"/>
    <s v="FM001001"/>
    <m/>
    <s v="P"/>
    <m/>
    <m/>
    <m/>
    <m/>
    <s v="D"/>
    <n v="0"/>
    <m/>
    <x v="25"/>
    <x v="25"/>
    <x v="12"/>
    <x v="30"/>
    <m/>
    <x v="1"/>
    <x v="0"/>
    <x v="1"/>
  </r>
  <r>
    <s v="DEPT"/>
    <s v="2025"/>
    <s v="008"/>
    <s v="100000"/>
    <s v="1011915 (DG Expenses)"/>
    <s v="DG Expenses"/>
    <s v="62531"/>
    <s v="Catering/Food Provd"/>
    <n v="23.06"/>
    <s v="Penelope Nelson"/>
    <s v="100357532"/>
    <s v="S1"/>
    <d v="2025-02-27T00:00:00"/>
    <s v="40"/>
    <m/>
    <m/>
    <s v="P0"/>
    <m/>
    <m/>
    <s v="Welcome Indian  Dinner while traveling for speakin"/>
    <s v="1"/>
    <s v="FM001001"/>
    <m/>
    <s v="P"/>
    <m/>
    <m/>
    <m/>
    <m/>
    <s v="D"/>
    <n v="0"/>
    <m/>
    <x v="25"/>
    <x v="27"/>
    <x v="12"/>
    <x v="31"/>
    <m/>
    <x v="1"/>
    <x v="0"/>
    <x v="1"/>
  </r>
  <r>
    <s v="DEPT"/>
    <s v="2025"/>
    <s v="008"/>
    <s v="100000"/>
    <s v="1011915 (DG Expenses)"/>
    <s v="DG Expenses"/>
    <s v="62104"/>
    <s v="Taxi / Cab Services"/>
    <n v="43.04"/>
    <s v="Penelope Nelson"/>
    <s v="100357532"/>
    <s v="S1"/>
    <d v="2025-02-27T00:00:00"/>
    <s v="40"/>
    <m/>
    <m/>
    <s v="P0"/>
    <m/>
    <m/>
    <s v="Wgtn Combined T Taxi from Wellington head office t"/>
    <s v="1"/>
    <s v="FM001001"/>
    <m/>
    <s v="P"/>
    <m/>
    <m/>
    <m/>
    <m/>
    <s v="D"/>
    <n v="0"/>
    <m/>
    <x v="25"/>
    <x v="25"/>
    <x v="5"/>
    <x v="31"/>
    <m/>
    <x v="1"/>
    <x v="0"/>
    <x v="1"/>
  </r>
  <r>
    <s v="DEPT"/>
    <s v="2025"/>
    <s v="008"/>
    <s v="100000"/>
    <s v="1011915 (DG Expenses)"/>
    <s v="DG Expenses"/>
    <s v="62104"/>
    <s v="Taxi / Cab Services"/>
    <n v="60.96"/>
    <s v="Penelope Nelson"/>
    <s v="100357938"/>
    <s v="S1"/>
    <d v="2025-02-26T00:00:00"/>
    <s v="40"/>
    <m/>
    <m/>
    <s v="P0"/>
    <m/>
    <m/>
    <s v="Wgtn Combined T Taxi from Airport to Hotel"/>
    <s v="1"/>
    <s v="FM001001"/>
    <m/>
    <s v="P"/>
    <m/>
    <m/>
    <m/>
    <m/>
    <s v="D"/>
    <n v="0"/>
    <m/>
    <x v="25"/>
    <x v="25"/>
    <x v="12"/>
    <x v="30"/>
    <m/>
    <x v="1"/>
    <x v="0"/>
    <x v="1"/>
  </r>
  <r>
    <s v="DEPT"/>
    <s v="2025"/>
    <s v="008"/>
    <s v="100000"/>
    <s v="1011915 (DG Expenses)"/>
    <s v="DG Expenses"/>
    <s v="62104"/>
    <s v="Taxi / Cab Services"/>
    <n v="51.65"/>
    <s v="Penelope Nelson"/>
    <s v="100357938"/>
    <s v="S1"/>
    <d v="2025-02-26T00:00:00"/>
    <s v="40"/>
    <m/>
    <m/>
    <s v="P0"/>
    <m/>
    <m/>
    <s v="Mr.Singh Taxis Taxi from Christchurch Airport to"/>
    <s v="Mr.Singh Taxis Taxi from Christchurch Airport to"/>
    <s v="Mr.Singh Taxis Taxi from Christchurch Airport to"/>
    <s v="Mr.Singh Taxis Taxi from Christchurch Airport to"/>
    <s v="Mr.Singh Taxis Taxi from Christchurch Airport to"/>
    <s v="Mr.Singh Taxis Taxi from Christchurch Airport to"/>
    <s v="Mr.Singh Taxis Taxi from Christchurch Airport to"/>
    <s v="Mr.Singh Taxis Taxi from Christchurch Airport to"/>
    <s v="Mr.Singh Taxis Taxi from Christchurch Airport to"/>
    <s v="Mr.Singh Taxis Taxi from Christchurch Airport to"/>
    <s v="Mr.Singh Taxis Taxi from Christchurch Airport to"/>
    <s v="Mr.Singh Taxis Taxi from Christchurch Airport to"/>
    <x v="24"/>
    <x v="25"/>
    <x v="0"/>
    <x v="31"/>
    <m/>
    <x v="1"/>
    <x v="0"/>
    <x v="3"/>
  </r>
  <r>
    <s v="DEPT"/>
    <s v="2025"/>
    <s v="008"/>
    <s v="100000"/>
    <s v="1011915 (DG Expenses)"/>
    <s v="DG Expenses"/>
    <s v="62102"/>
    <s v="Trvl-Domestic Exp"/>
    <n v="53.91"/>
    <s v="Penelope Nelson"/>
    <s v="100357938"/>
    <s v="S1"/>
    <d v="2025-02-26T00:00:00"/>
    <s v="40"/>
    <m/>
    <m/>
    <s v="P0"/>
    <m/>
    <m/>
    <s v="Wellington Airp Parking at Wellington Airport"/>
    <s v="1"/>
    <s v="FM001001"/>
    <m/>
    <s v="P"/>
    <m/>
    <m/>
    <m/>
    <m/>
    <s v="D"/>
    <n v="0"/>
    <m/>
    <x v="24"/>
    <x v="12"/>
    <x v="5"/>
    <x v="28"/>
    <m/>
    <x v="1"/>
    <x v="0"/>
    <x v="1"/>
  </r>
  <r>
    <s v="DEPT"/>
    <s v="2025"/>
    <s v="008"/>
    <s v="100000"/>
    <s v="1011915 (DG Expenses)"/>
    <s v="DG Expenses"/>
    <s v="62102"/>
    <s v="Trvl-Domestic Exp"/>
    <n v="8.4"/>
    <s v="40/24/313 AP"/>
    <s v="100357946"/>
    <s v="SA"/>
    <d v="2025-02-28T00:00:00"/>
    <s v="40"/>
    <m/>
    <m/>
    <s v="P0"/>
    <m/>
    <m/>
    <s v="11700668 Orbit Fee Penelope Nelson 2025/02/05"/>
    <s v="1"/>
    <s v="FM001001"/>
    <m/>
    <s v="P"/>
    <m/>
    <m/>
    <m/>
    <m/>
    <s v="D"/>
    <n v="0"/>
    <m/>
    <x v="24"/>
    <x v="18"/>
    <x v="5"/>
    <x v="28"/>
    <m/>
    <x v="1"/>
    <x v="0"/>
    <x v="1"/>
  </r>
  <r>
    <s v="DEPT"/>
    <s v="2025"/>
    <s v="008"/>
    <s v="100000"/>
    <s v="1011915 (DG Expenses)"/>
    <s v="DG Expenses"/>
    <s v="62102"/>
    <s v="Trvl-Domestic Exp"/>
    <n v="11.2"/>
    <s v="40/24/313 AP"/>
    <s v="100357946"/>
    <s v="SA"/>
    <d v="2025-02-28T00:00:00"/>
    <s v="40"/>
    <m/>
    <m/>
    <s v="P0"/>
    <m/>
    <m/>
    <s v="11706973 Orbit Fee Penelope Nelson 2025/07/15"/>
    <s v="1"/>
    <s v="FM001001"/>
    <m/>
    <s v="P"/>
    <m/>
    <m/>
    <m/>
    <m/>
    <s v="D"/>
    <n v="0"/>
    <m/>
    <x v="27"/>
    <x v="18"/>
    <x v="5"/>
    <x v="32"/>
    <m/>
    <x v="1"/>
    <x v="0"/>
    <x v="4"/>
  </r>
  <r>
    <s v="DEPT"/>
    <s v="2025"/>
    <s v="008"/>
    <s v="100000"/>
    <s v="1011915 (DG Expenses)"/>
    <s v="DG Expenses"/>
    <s v="62102"/>
    <s v="Trvl-Domestic Exp"/>
    <n v="11.2"/>
    <s v="40/24/313 AP"/>
    <s v="100357946"/>
    <s v="SA"/>
    <d v="2025-02-28T00:00:00"/>
    <s v="40"/>
    <m/>
    <m/>
    <s v="P0"/>
    <m/>
    <m/>
    <s v="11699908 Orbit Fee Penelope Nelson 2025/02/20"/>
    <s v="1"/>
    <s v="FM001001"/>
    <m/>
    <s v="P"/>
    <m/>
    <m/>
    <m/>
    <m/>
    <s v="D"/>
    <n v="0"/>
    <m/>
    <x v="28"/>
    <x v="18"/>
    <x v="5"/>
    <x v="33"/>
    <m/>
    <x v="1"/>
    <x v="0"/>
    <x v="1"/>
  </r>
  <r>
    <s v="DEPT"/>
    <s v="2025"/>
    <s v="008"/>
    <s v="100000"/>
    <s v="1011915 (DG Expenses)"/>
    <s v="DG Expenses"/>
    <s v="62102"/>
    <s v="Trvl-Domestic Exp"/>
    <n v="11.2"/>
    <s v="40/24/313 AP"/>
    <s v="100357946"/>
    <s v="SA"/>
    <d v="2025-02-28T00:00:00"/>
    <s v="40"/>
    <m/>
    <m/>
    <s v="P0"/>
    <m/>
    <m/>
    <s v="11699908 Orbit Fee Penelope Nelson 2025/02/20"/>
    <s v="1"/>
    <s v="FM001001"/>
    <m/>
    <s v="P"/>
    <m/>
    <m/>
    <m/>
    <m/>
    <s v="D"/>
    <n v="0"/>
    <m/>
    <x v="28"/>
    <x v="18"/>
    <x v="5"/>
    <x v="33"/>
    <m/>
    <x v="1"/>
    <x v="0"/>
    <x v="1"/>
  </r>
  <r>
    <s v="DEPT"/>
    <s v="2025"/>
    <s v="008"/>
    <s v="100000"/>
    <s v="1011915 (DG Expenses)"/>
    <s v="DG Expenses"/>
    <s v="62102"/>
    <s v="Trvl-Domestic Exp"/>
    <n v="18.850000000000001"/>
    <s v="40/24/313 AP"/>
    <s v="100357946"/>
    <s v="SA"/>
    <d v="2025-02-28T00:00:00"/>
    <s v="40"/>
    <m/>
    <m/>
    <s v="P0"/>
    <m/>
    <m/>
    <s v="11705848 Orbit Fee Penelope Nelson 2025/03/07"/>
    <s v="1"/>
    <s v="FM001001"/>
    <m/>
    <s v="P"/>
    <m/>
    <m/>
    <m/>
    <m/>
    <s v="D"/>
    <n v="0"/>
    <m/>
    <x v="29"/>
    <x v="18"/>
    <x v="5"/>
    <x v="34"/>
    <m/>
    <x v="1"/>
    <x v="0"/>
    <x v="1"/>
  </r>
  <r>
    <s v="DEPT"/>
    <s v="2025"/>
    <s v="008"/>
    <s v="100000"/>
    <s v="1011915 (DG Expenses)"/>
    <s v="DG Expenses"/>
    <s v="62101"/>
    <s v="Trvl- Domestic Flght"/>
    <n v="291.33"/>
    <s v="40/24/313 AP"/>
    <s v="100357946"/>
    <s v="SA"/>
    <d v="2025-02-28T00:00:00"/>
    <s v="40"/>
    <m/>
    <m/>
    <s v="P0"/>
    <m/>
    <m/>
    <s v="11705848 Air Penelope Nelson 2025/03/07"/>
    <s v="1"/>
    <s v="FM001001"/>
    <m/>
    <s v="P"/>
    <m/>
    <m/>
    <m/>
    <m/>
    <s v="D"/>
    <n v="0"/>
    <m/>
    <x v="29"/>
    <x v="4"/>
    <x v="13"/>
    <x v="34"/>
    <m/>
    <x v="1"/>
    <x v="0"/>
    <x v="1"/>
  </r>
  <r>
    <s v="DEPT"/>
    <s v="2025"/>
    <s v="008"/>
    <s v="100000"/>
    <s v="1011915 (DG Expenses)"/>
    <s v="DG Expenses"/>
    <s v="62102"/>
    <s v="Trvl-Domestic Exp"/>
    <n v="18.850000000000001"/>
    <s v="40/24/314 AP"/>
    <s v="100357947"/>
    <s v="SA"/>
    <d v="2025-02-28T00:00:00"/>
    <s v="40"/>
    <m/>
    <m/>
    <s v="P0"/>
    <m/>
    <m/>
    <s v="11699908 Orbit Fee Penelope Nelson 2025/02/20"/>
    <s v="1"/>
    <s v="FM001001"/>
    <m/>
    <s v="P"/>
    <m/>
    <m/>
    <m/>
    <m/>
    <s v="D"/>
    <n v="0"/>
    <m/>
    <x v="28"/>
    <x v="18"/>
    <x v="5"/>
    <x v="33"/>
    <m/>
    <x v="1"/>
    <x v="0"/>
    <x v="1"/>
  </r>
  <r>
    <s v="DEPT"/>
    <s v="2025"/>
    <s v="008"/>
    <s v="100000"/>
    <s v="1011915 (DG Expenses)"/>
    <s v="DG Expenses"/>
    <s v="62101"/>
    <s v="Trvl- Domestic Flght"/>
    <n v="360.99"/>
    <s v="40/24/314 AP"/>
    <s v="100357947"/>
    <s v="SA"/>
    <d v="2025-02-28T00:00:00"/>
    <s v="40"/>
    <m/>
    <m/>
    <s v="P0"/>
    <m/>
    <m/>
    <s v="11707529 Air Penelope Nelson 2025/07/22"/>
    <s v="1"/>
    <s v="FM001001"/>
    <m/>
    <s v="P"/>
    <m/>
    <m/>
    <m/>
    <m/>
    <s v="D"/>
    <n v="0"/>
    <m/>
    <x v="30"/>
    <x v="4"/>
    <x v="12"/>
    <x v="35"/>
    <m/>
    <x v="1"/>
    <x v="0"/>
    <x v="0"/>
  </r>
  <r>
    <s v="DEPT"/>
    <s v="2025"/>
    <s v="008"/>
    <s v="100000"/>
    <s v="1011915 (DG Expenses)"/>
    <s v="DG Expenses"/>
    <s v="62101"/>
    <s v="Trvl- Domestic Flght"/>
    <n v="298.85000000000002"/>
    <s v="40/24/315 AP"/>
    <s v="100357949"/>
    <s v="SA"/>
    <d v="2025-02-28T00:00:00"/>
    <s v="40"/>
    <m/>
    <m/>
    <s v="P0"/>
    <m/>
    <m/>
    <s v="11706973 Air Penelope Nelson 2025/07/15"/>
    <s v="1"/>
    <s v="FM001001"/>
    <m/>
    <s v="P"/>
    <m/>
    <m/>
    <m/>
    <m/>
    <s v="D"/>
    <n v="0"/>
    <m/>
    <x v="27"/>
    <x v="4"/>
    <x v="0"/>
    <x v="32"/>
    <m/>
    <x v="1"/>
    <x v="0"/>
    <x v="4"/>
  </r>
  <r>
    <s v="DEPT"/>
    <s v="2025"/>
    <s v="008"/>
    <s v="100000"/>
    <s v="1011915 (DG Expenses)"/>
    <s v="DG Expenses"/>
    <s v="62101"/>
    <s v="Trvl- Domestic Flght"/>
    <n v="564.29"/>
    <s v="40/24/315 AP"/>
    <s v="100357949"/>
    <s v="SA"/>
    <d v="2025-02-28T00:00:00"/>
    <s v="40"/>
    <m/>
    <m/>
    <s v="P0"/>
    <m/>
    <m/>
    <s v="11700668 Air Penelope Nelson 2025/02/05"/>
    <s v="1"/>
    <s v="FM001001"/>
    <m/>
    <s v="P"/>
    <m/>
    <m/>
    <m/>
    <m/>
    <s v="D"/>
    <n v="0"/>
    <m/>
    <x v="24"/>
    <x v="4"/>
    <x v="0"/>
    <x v="28"/>
    <m/>
    <x v="1"/>
    <x v="0"/>
    <x v="1"/>
  </r>
  <r>
    <s v="DEPT"/>
    <s v="2025"/>
    <s v="008"/>
    <s v="100000"/>
    <s v="1011915 (DG Expenses)"/>
    <s v="DG Expenses"/>
    <s v="62102"/>
    <s v="Trvl-Domestic Exp"/>
    <n v="0.56000000000000005"/>
    <s v="40/24/315 AP"/>
    <s v="100357949"/>
    <s v="SA"/>
    <d v="2025-02-28T00:00:00"/>
    <s v="40"/>
    <m/>
    <m/>
    <s v="P0"/>
    <m/>
    <m/>
    <s v="11700668 Orbit Fee Penelope Nelson 2025/02/05"/>
    <s v="1"/>
    <s v="FM001001"/>
    <m/>
    <s v="P"/>
    <m/>
    <m/>
    <m/>
    <m/>
    <s v="D"/>
    <n v="0"/>
    <m/>
    <x v="24"/>
    <x v="18"/>
    <x v="5"/>
    <x v="28"/>
    <m/>
    <x v="1"/>
    <x v="0"/>
    <x v="1"/>
  </r>
  <r>
    <s v="DEPT"/>
    <s v="2025"/>
    <s v="008"/>
    <s v="100000"/>
    <s v="1011915 (DG Expenses)"/>
    <s v="DG Expenses"/>
    <s v="62102"/>
    <s v="Trvl-Domestic Exp"/>
    <n v="0.56000000000000005"/>
    <s v="40/24/315 AP"/>
    <s v="100357949"/>
    <s v="SA"/>
    <d v="2025-02-28T00:00:00"/>
    <s v="40"/>
    <m/>
    <m/>
    <s v="P0"/>
    <m/>
    <m/>
    <s v="11699908 Orbit Fee Penelope Nelson 2025/02/20"/>
    <s v="1"/>
    <s v="FM001001"/>
    <m/>
    <s v="P"/>
    <m/>
    <m/>
    <m/>
    <m/>
    <s v="D"/>
    <n v="0"/>
    <m/>
    <x v="28"/>
    <x v="18"/>
    <x v="5"/>
    <x v="33"/>
    <m/>
    <x v="1"/>
    <x v="0"/>
    <x v="1"/>
  </r>
  <r>
    <s v="DEPT"/>
    <s v="2025"/>
    <s v="008"/>
    <s v="100000"/>
    <s v="1011915 (DG Expenses)"/>
    <s v="DG Expenses"/>
    <s v="62102"/>
    <s v="Trvl-Domestic Exp"/>
    <n v="18.850000000000001"/>
    <s v="40/24/316 AP"/>
    <s v="100357951"/>
    <s v="SA"/>
    <d v="2025-02-28T00:00:00"/>
    <s v="40"/>
    <m/>
    <m/>
    <s v="P0"/>
    <m/>
    <m/>
    <s v="11700668 Orbit Fee Penelope Nelson 2025/02/05"/>
    <s v="1"/>
    <s v="FM001001"/>
    <m/>
    <s v="P"/>
    <m/>
    <m/>
    <m/>
    <m/>
    <s v="D"/>
    <n v="0"/>
    <m/>
    <x v="24"/>
    <x v="18"/>
    <x v="5"/>
    <x v="28"/>
    <m/>
    <x v="1"/>
    <x v="0"/>
    <x v="1"/>
  </r>
  <r>
    <s v="DEPT"/>
    <s v="2025"/>
    <s v="008"/>
    <s v="100000"/>
    <s v="1011915 (DG Expenses)"/>
    <s v="DG Expenses"/>
    <s v="62102"/>
    <s v="Trvl-Domestic Exp"/>
    <n v="18.850000000000001"/>
    <s v="40/24/316 AP"/>
    <s v="100357951"/>
    <s v="SA"/>
    <d v="2025-02-28T00:00:00"/>
    <s v="40"/>
    <m/>
    <m/>
    <s v="P0"/>
    <m/>
    <m/>
    <s v="11701524 Orbit Fee Penelope Nelson 2025/02/10"/>
    <s v="1"/>
    <s v="FM001001"/>
    <m/>
    <s v="P"/>
    <m/>
    <m/>
    <m/>
    <m/>
    <s v="D"/>
    <n v="0"/>
    <m/>
    <x v="23"/>
    <x v="18"/>
    <x v="5"/>
    <x v="29"/>
    <m/>
    <x v="1"/>
    <x v="0"/>
    <x v="1"/>
  </r>
  <r>
    <s v="DEPT"/>
    <s v="2025"/>
    <s v="008"/>
    <s v="100000"/>
    <s v="1011915 (DG Expenses)"/>
    <s v="DG Expenses"/>
    <s v="62102"/>
    <s v="Trvl-Domestic Exp"/>
    <n v="18.850000000000001"/>
    <s v="40/24/316 AP"/>
    <s v="100357951"/>
    <s v="SA"/>
    <d v="2025-02-28T00:00:00"/>
    <s v="40"/>
    <m/>
    <m/>
    <s v="P0"/>
    <m/>
    <m/>
    <s v="11707529 Orbit Fee Penelope Nelson 2025/07/22"/>
    <s v="1"/>
    <s v="FM001001"/>
    <m/>
    <s v="P"/>
    <m/>
    <m/>
    <m/>
    <m/>
    <s v="D"/>
    <n v="0"/>
    <m/>
    <x v="30"/>
    <x v="18"/>
    <x v="5"/>
    <x v="35"/>
    <m/>
    <x v="1"/>
    <x v="0"/>
    <x v="0"/>
  </r>
  <r>
    <s v="DEPT"/>
    <s v="2025"/>
    <s v="008"/>
    <s v="100000"/>
    <s v="1011915 (DG Expenses)"/>
    <s v="DG Expenses"/>
    <s v="62102"/>
    <s v="Trvl-Domestic Exp"/>
    <n v="8.4"/>
    <s v="40/24/316 AP"/>
    <s v="100357951"/>
    <s v="SA"/>
    <d v="2025-02-28T00:00:00"/>
    <s v="40"/>
    <m/>
    <m/>
    <s v="P0"/>
    <m/>
    <m/>
    <s v="11699908 Orbit Fee Penelope Nelson 2025/02/20"/>
    <s v="1"/>
    <s v="FM001001"/>
    <m/>
    <s v="P"/>
    <m/>
    <m/>
    <m/>
    <m/>
    <s v="D"/>
    <n v="0"/>
    <m/>
    <x v="28"/>
    <x v="18"/>
    <x v="5"/>
    <x v="33"/>
    <m/>
    <x v="1"/>
    <x v="0"/>
    <x v="1"/>
  </r>
  <r>
    <s v="DEPT"/>
    <s v="2025"/>
    <s v="008"/>
    <s v="100000"/>
    <s v="1011915 (DG Expenses)"/>
    <s v="DG Expenses"/>
    <s v="62101"/>
    <s v="Trvl- Domestic Flght"/>
    <n v="1228.0899999999999"/>
    <s v="40/24/316 AP"/>
    <s v="100357951"/>
    <s v="SA"/>
    <d v="2025-02-28T00:00:00"/>
    <s v="40"/>
    <m/>
    <m/>
    <s v="P0"/>
    <m/>
    <m/>
    <s v="11699908 Air Penelope Nelson 2025/02/20"/>
    <s v="1"/>
    <s v="FM001001"/>
    <m/>
    <s v="P"/>
    <m/>
    <m/>
    <m/>
    <m/>
    <s v="D"/>
    <n v="0"/>
    <m/>
    <x v="28"/>
    <x v="4"/>
    <x v="16"/>
    <x v="33"/>
    <m/>
    <x v="1"/>
    <x v="0"/>
    <x v="1"/>
  </r>
  <r>
    <s v="DEPT"/>
    <s v="2025"/>
    <s v="008"/>
    <s v="100000"/>
    <s v="1011915 (DG Expenses)"/>
    <s v="DG Expenses"/>
    <s v="62102"/>
    <s v="Trvl-Domestic Exp"/>
    <n v="173.91"/>
    <s v="40/24/317 AP"/>
    <s v="100357952"/>
    <s v="SA"/>
    <d v="2025-02-28T00:00:00"/>
    <s v="40"/>
    <m/>
    <m/>
    <s v="P0"/>
    <m/>
    <m/>
    <s v="11699908 Hotel Penelope Nelson 2025/02/20"/>
    <s v="1"/>
    <s v="FM001001"/>
    <m/>
    <s v="P"/>
    <m/>
    <m/>
    <m/>
    <m/>
    <s v="D"/>
    <n v="0"/>
    <m/>
    <x v="28"/>
    <x v="10"/>
    <x v="16"/>
    <x v="33"/>
    <m/>
    <x v="1"/>
    <x v="0"/>
    <x v="1"/>
  </r>
  <r>
    <s v="DEPT"/>
    <s v="2025"/>
    <s v="008"/>
    <s v="100000"/>
    <s v="1011915 (DG Expenses)"/>
    <s v="DG Expenses"/>
    <s v="62102"/>
    <s v="Trvl-Domestic Exp"/>
    <n v="11.2"/>
    <s v="40/24/317 AP"/>
    <s v="100357952"/>
    <s v="SA"/>
    <d v="2025-02-28T00:00:00"/>
    <s v="40"/>
    <m/>
    <m/>
    <s v="P0"/>
    <m/>
    <m/>
    <s v="11700668 Orbit Fee Penelope Nelson 2025/02/05"/>
    <s v="1"/>
    <s v="FM001001"/>
    <m/>
    <s v="P"/>
    <m/>
    <m/>
    <m/>
    <m/>
    <s v="D"/>
    <n v="0"/>
    <m/>
    <x v="24"/>
    <x v="18"/>
    <x v="5"/>
    <x v="28"/>
    <m/>
    <x v="1"/>
    <x v="0"/>
    <x v="1"/>
  </r>
  <r>
    <s v="DEPT"/>
    <s v="2025"/>
    <s v="008"/>
    <s v="100000"/>
    <s v="1011915 (DG Expenses)"/>
    <s v="DG Expenses"/>
    <s v="62102"/>
    <s v="Trvl-Domestic Exp"/>
    <n v="193.04"/>
    <s v="40/24/317 AP"/>
    <s v="100357952"/>
    <s v="SA"/>
    <d v="2025-02-28T00:00:00"/>
    <s v="40"/>
    <m/>
    <m/>
    <s v="P0"/>
    <m/>
    <m/>
    <s v="11700668 Hotel Penelope Nelson 2025/02/05"/>
    <s v="1"/>
    <s v="FM001001"/>
    <m/>
    <s v="P"/>
    <m/>
    <m/>
    <m/>
    <m/>
    <s v="D"/>
    <n v="0"/>
    <m/>
    <x v="24"/>
    <x v="10"/>
    <x v="0"/>
    <x v="28"/>
    <m/>
    <x v="1"/>
    <x v="0"/>
    <x v="1"/>
  </r>
  <r>
    <s v="DEPT"/>
    <s v="2025"/>
    <s v="008"/>
    <s v="100000"/>
    <s v="1011915 (DG Expenses)"/>
    <s v="DG Expenses"/>
    <s v="62102"/>
    <s v="Trvl-Domestic Exp"/>
    <n v="18.850000000000001"/>
    <s v="40/24/317 AP"/>
    <s v="100357952"/>
    <s v="SA"/>
    <d v="2025-02-28T00:00:00"/>
    <s v="40"/>
    <m/>
    <m/>
    <s v="P0"/>
    <m/>
    <m/>
    <s v="11706973 Orbit Fee Penelope Nelson 2025/07/15"/>
    <s v="1"/>
    <s v="FM001001"/>
    <m/>
    <s v="P"/>
    <m/>
    <m/>
    <m/>
    <m/>
    <s v="D"/>
    <n v="0"/>
    <m/>
    <x v="27"/>
    <x v="18"/>
    <x v="5"/>
    <x v="32"/>
    <m/>
    <x v="1"/>
    <x v="0"/>
    <x v="4"/>
  </r>
  <r>
    <s v="DEPT"/>
    <s v="2025"/>
    <s v="008"/>
    <s v="100000"/>
    <s v="1011915 (DG Expenses)"/>
    <s v="DG Expenses"/>
    <s v="62101"/>
    <s v="Trvl- Domestic Flght"/>
    <n v="839.77"/>
    <s v="40/24/317 AP"/>
    <s v="100357952"/>
    <s v="SA"/>
    <d v="2025-02-28T00:00:00"/>
    <s v="40"/>
    <m/>
    <m/>
    <s v="P0"/>
    <m/>
    <m/>
    <s v="11701524 Air Penelope Nelson 2025/02/10"/>
    <s v="1"/>
    <s v="FM001001"/>
    <m/>
    <s v="P"/>
    <m/>
    <m/>
    <m/>
    <m/>
    <s v="D"/>
    <n v="0"/>
    <m/>
    <x v="23"/>
    <x v="4"/>
    <x v="15"/>
    <x v="29"/>
    <m/>
    <x v="1"/>
    <x v="0"/>
    <x v="1"/>
  </r>
  <r>
    <s v="DEPT"/>
    <s v="2025"/>
    <s v="008"/>
    <s v="100000"/>
    <s v="1011915 (DG Expenses)"/>
    <s v="DG Expenses"/>
    <s v="62102"/>
    <s v="Trvl-Domestic Exp"/>
    <n v="5.48"/>
    <s v="Penelope Nelson"/>
    <s v="100357955"/>
    <s v="S1"/>
    <d v="2025-02-26T00:00:00"/>
    <s v="40"/>
    <m/>
    <m/>
    <s v="P0"/>
    <m/>
    <m/>
    <s v="Wcc Parking Met Travel to Beehive "/>
    <s v="1"/>
    <s v="FM001001"/>
    <m/>
    <s v="P"/>
    <m/>
    <m/>
    <m/>
    <m/>
    <s v="D"/>
    <n v="0"/>
    <m/>
    <x v="31"/>
    <x v="28"/>
    <x v="5"/>
    <x v="36"/>
    <m/>
    <x v="1"/>
    <x v="0"/>
    <x v="1"/>
  </r>
  <r>
    <s v="DEPT"/>
    <s v="2025"/>
    <s v="008"/>
    <s v="100000"/>
    <s v="1011915 (DG Expenses)"/>
    <s v="DG Expenses"/>
    <s v="62104"/>
    <s v="Taxi / Cab Services"/>
    <n v="46.96"/>
    <s v="Penelope Nelson"/>
    <s v="100357955"/>
    <s v="S1"/>
    <d v="2025-02-26T00:00:00"/>
    <s v="40"/>
    <m/>
    <m/>
    <s v="P0"/>
    <m/>
    <m/>
    <s v="Nelson City Tax Nelson City Taxis transport to loc"/>
    <s v="1"/>
    <s v="FM001001"/>
    <m/>
    <s v="P"/>
    <m/>
    <m/>
    <m/>
    <m/>
    <s v="D"/>
    <n v="0"/>
    <m/>
    <x v="8"/>
    <x v="25"/>
    <x v="6"/>
    <x v="37"/>
    <m/>
    <x v="1"/>
    <x v="0"/>
    <x v="1"/>
  </r>
  <r>
    <s v="DEPT"/>
    <s v="2025"/>
    <s v="009"/>
    <s v="100000"/>
    <s v="1011915 (DG Expenses)"/>
    <s v="DG Expenses"/>
    <s v="62104"/>
    <s v="Taxi / Cab Services"/>
    <n v="53.91"/>
    <s v="Penelope Nelson"/>
    <s v="100419038"/>
    <s v="S1"/>
    <d v="2025-03-28T00:00:00"/>
    <s v="40"/>
    <m/>
    <m/>
    <s v="P0"/>
    <m/>
    <m/>
    <s v="Wgtn Combined T Taxi to Wellington airport "/>
    <s v="1"/>
    <s v="FM001001"/>
    <m/>
    <s v="P"/>
    <m/>
    <m/>
    <m/>
    <m/>
    <s v="D"/>
    <n v="0"/>
    <m/>
    <x v="29"/>
    <x v="25"/>
    <x v="5"/>
    <x v="38"/>
    <m/>
    <x v="1"/>
    <x v="0"/>
    <x v="1"/>
  </r>
  <r>
    <s v="DEPT"/>
    <s v="2025"/>
    <s v="009"/>
    <s v="100000"/>
    <s v="1011915 (DG Expenses)"/>
    <s v="DG Expenses"/>
    <s v="62101"/>
    <s v="Trvl- Domestic Flght"/>
    <n v="437.42"/>
    <s v="40/24/333 AP"/>
    <s v="100419717"/>
    <s v="SA"/>
    <d v="2025-03-31T00:00:00"/>
    <s v="40"/>
    <m/>
    <m/>
    <s v="P0"/>
    <m/>
    <m/>
    <s v="11713087 Air Penelope Nelson 2025/03/24"/>
    <s v="1"/>
    <s v="FM001001"/>
    <m/>
    <s v="P"/>
    <m/>
    <m/>
    <m/>
    <m/>
    <s v="D"/>
    <n v="0"/>
    <m/>
    <x v="32"/>
    <x v="4"/>
    <x v="0"/>
    <x v="39"/>
    <m/>
    <x v="1"/>
    <x v="0"/>
    <x v="1"/>
  </r>
  <r>
    <s v="DEPT"/>
    <s v="2025"/>
    <s v="009"/>
    <s v="100000"/>
    <s v="1011915 (DG Expenses)"/>
    <s v="DG Expenses"/>
    <s v="62102"/>
    <s v="Trvl-Domestic Exp"/>
    <n v="11.2"/>
    <s v="40/24/333 AP"/>
    <s v="100419717"/>
    <s v="SA"/>
    <d v="2025-03-31T00:00:00"/>
    <s v="40"/>
    <m/>
    <m/>
    <s v="P0"/>
    <m/>
    <m/>
    <s v="11711010 Orbit Fee Penelope Nelson 2025/04/03"/>
    <s v="1"/>
    <s v="FM001001"/>
    <m/>
    <s v="P"/>
    <m/>
    <m/>
    <m/>
    <m/>
    <s v="D"/>
    <n v="0"/>
    <m/>
    <x v="33"/>
    <x v="18"/>
    <x v="5"/>
    <x v="40"/>
    <m/>
    <x v="1"/>
    <x v="0"/>
    <x v="1"/>
  </r>
  <r>
    <s v="DEPT"/>
    <s v="2025"/>
    <s v="009"/>
    <s v="100000"/>
    <s v="1011915 (DG Expenses)"/>
    <s v="DG Expenses"/>
    <s v="62101"/>
    <s v="Trvl- Domestic Flght"/>
    <n v="582.51"/>
    <s v="40/24/333 AP"/>
    <s v="100419717"/>
    <s v="SA"/>
    <d v="2025-03-31T00:00:00"/>
    <s v="40"/>
    <m/>
    <m/>
    <s v="P0"/>
    <m/>
    <m/>
    <s v="11714634 Air Penelope Nelson 2025/04/25"/>
    <s v="1"/>
    <s v="FM001001"/>
    <m/>
    <s v="P"/>
    <m/>
    <m/>
    <m/>
    <m/>
    <s v="D"/>
    <n v="0"/>
    <m/>
    <x v="34"/>
    <x v="29"/>
    <x v="17"/>
    <x v="41"/>
    <s v="Flights changed to go via Christchurch on different day "/>
    <x v="1"/>
    <x v="0"/>
    <x v="1"/>
  </r>
  <r>
    <s v="DEPT"/>
    <s v="2025"/>
    <s v="009"/>
    <s v="100000"/>
    <s v="1011915 (DG Expenses)"/>
    <s v="DG Expenses"/>
    <s v="62102"/>
    <s v="Trvl-Domestic Exp"/>
    <n v="18.850000000000001"/>
    <s v="40/24/334 AP"/>
    <s v="100419720"/>
    <s v="SA"/>
    <d v="2025-03-31T00:00:00"/>
    <s v="40"/>
    <m/>
    <m/>
    <s v="P0"/>
    <m/>
    <m/>
    <s v="11711080 Orbit Fee Penelope Nelson 2025/04/28"/>
    <s v="1"/>
    <s v="FM001001"/>
    <m/>
    <s v="P"/>
    <m/>
    <m/>
    <m/>
    <m/>
    <s v="D"/>
    <n v="0"/>
    <m/>
    <x v="34"/>
    <x v="18"/>
    <x v="5"/>
    <x v="42"/>
    <m/>
    <x v="1"/>
    <x v="0"/>
    <x v="1"/>
  </r>
  <r>
    <s v="DEPT"/>
    <s v="2025"/>
    <s v="009"/>
    <s v="100000"/>
    <s v="1011915 (DG Expenses)"/>
    <s v="DG Expenses"/>
    <s v="62102"/>
    <s v="Trvl-Domestic Exp"/>
    <n v="18.850000000000001"/>
    <s v="40/24/334 AP"/>
    <s v="100419720"/>
    <s v="SA"/>
    <d v="2025-03-31T00:00:00"/>
    <s v="40"/>
    <m/>
    <m/>
    <s v="P0"/>
    <m/>
    <m/>
    <s v="11711010 Orbit Fee Penelope Nelson 2025/04/03"/>
    <s v="1"/>
    <s v="FM001001"/>
    <m/>
    <s v="P"/>
    <m/>
    <m/>
    <m/>
    <m/>
    <s v="D"/>
    <n v="0"/>
    <m/>
    <x v="33"/>
    <x v="18"/>
    <x v="5"/>
    <x v="41"/>
    <m/>
    <x v="1"/>
    <x v="0"/>
    <x v="1"/>
  </r>
  <r>
    <s v="DEPT"/>
    <s v="2025"/>
    <s v="009"/>
    <s v="100000"/>
    <s v="1011915 (DG Expenses)"/>
    <s v="DG Expenses"/>
    <s v="62101"/>
    <s v="Trvl- Domestic Flght"/>
    <n v="980.15"/>
    <s v="40/24/334 AP"/>
    <s v="100419720"/>
    <s v="SA"/>
    <d v="2025-03-31T00:00:00"/>
    <s v="40"/>
    <m/>
    <m/>
    <s v="P0"/>
    <m/>
    <m/>
    <s v="11711080 Air Penelope Nelson 2025/04/28"/>
    <s v="1"/>
    <s v="FM001001"/>
    <m/>
    <s v="P"/>
    <m/>
    <m/>
    <m/>
    <m/>
    <s v="D"/>
    <n v="0"/>
    <m/>
    <x v="34"/>
    <x v="4"/>
    <x v="0"/>
    <x v="42"/>
    <m/>
    <x v="1"/>
    <x v="0"/>
    <x v="1"/>
  </r>
  <r>
    <s v="DEPT"/>
    <s v="2025"/>
    <s v="009"/>
    <s v="100000"/>
    <s v="1011915 (DG Expenses)"/>
    <s v="DG Expenses"/>
    <s v="62102"/>
    <s v="Trvl-Domestic Exp"/>
    <n v="18.850000000000001"/>
    <s v="40/24/335 AP"/>
    <s v="100419723"/>
    <s v="SA"/>
    <d v="2025-03-31T00:00:00"/>
    <s v="40"/>
    <m/>
    <m/>
    <s v="P0"/>
    <m/>
    <m/>
    <s v="11709839 Orbit Fee Penelope Nelson 2025/03/28"/>
    <s v="1"/>
    <s v="FM001001"/>
    <m/>
    <s v="P"/>
    <m/>
    <m/>
    <m/>
    <m/>
    <s v="D"/>
    <n v="0"/>
    <m/>
    <x v="35"/>
    <x v="18"/>
    <x v="5"/>
    <x v="43"/>
    <m/>
    <x v="1"/>
    <x v="0"/>
    <x v="0"/>
  </r>
  <r>
    <s v="DEPT"/>
    <s v="2025"/>
    <s v="009"/>
    <s v="100000"/>
    <s v="1011915 (DG Expenses)"/>
    <s v="DG Expenses"/>
    <s v="62102"/>
    <s v="Trvl-Domestic Exp"/>
    <n v="11.2"/>
    <s v="40/24/335 AP"/>
    <s v="100419723"/>
    <s v="SA"/>
    <d v="2025-03-31T00:00:00"/>
    <s v="40"/>
    <m/>
    <m/>
    <s v="P0"/>
    <m/>
    <m/>
    <s v="11713087 Orbit Fee Penelope Nelson 2025/03/24"/>
    <s v="1"/>
    <s v="FM001001"/>
    <m/>
    <s v="P"/>
    <m/>
    <m/>
    <m/>
    <m/>
    <s v="D"/>
    <n v="0"/>
    <m/>
    <x v="32"/>
    <x v="18"/>
    <x v="5"/>
    <x v="39"/>
    <m/>
    <x v="1"/>
    <x v="0"/>
    <x v="1"/>
  </r>
  <r>
    <s v="DEPT"/>
    <s v="2025"/>
    <s v="009"/>
    <s v="100000"/>
    <s v="1011915 (DG Expenses)"/>
    <s v="DG Expenses"/>
    <s v="62101"/>
    <s v="Trvl- Domestic Flght"/>
    <n v="116.3"/>
    <s v="40/24/335 AP"/>
    <s v="100419723"/>
    <s v="SA"/>
    <d v="2025-03-31T00:00:00"/>
    <s v="40"/>
    <m/>
    <m/>
    <s v="P0"/>
    <m/>
    <m/>
    <s v="11709839 Air Penelope Nelson 2025/03/28"/>
    <s v="1"/>
    <s v="FM001001"/>
    <m/>
    <s v="P"/>
    <m/>
    <m/>
    <m/>
    <m/>
    <s v="D"/>
    <n v="0"/>
    <m/>
    <x v="35"/>
    <x v="30"/>
    <x v="12"/>
    <x v="43"/>
    <s v="Flight was cancelled due to fog in Hamilton"/>
    <x v="1"/>
    <x v="0"/>
    <x v="0"/>
  </r>
  <r>
    <s v="DEPT"/>
    <s v="2025"/>
    <s v="009"/>
    <s v="100000"/>
    <s v="1011915 (DG Expenses)"/>
    <s v="DG Expenses"/>
    <s v="62102"/>
    <s v="Trvl-Domestic Exp"/>
    <n v="91.3"/>
    <s v="40/24/336 AP"/>
    <s v="100419725"/>
    <s v="SA"/>
    <d v="2025-03-31T00:00:00"/>
    <s v="40"/>
    <m/>
    <m/>
    <s v="P0"/>
    <m/>
    <m/>
    <s v="11700668 Other Penelope Nelson 2025/02/05"/>
    <s v="1"/>
    <s v="FM001001"/>
    <m/>
    <s v="P"/>
    <m/>
    <m/>
    <m/>
    <m/>
    <s v="D"/>
    <n v="0"/>
    <m/>
    <x v="24"/>
    <x v="12"/>
    <x v="5"/>
    <x v="28"/>
    <m/>
    <x v="1"/>
    <x v="0"/>
    <x v="1"/>
  </r>
  <r>
    <s v="DEPT"/>
    <s v="2025"/>
    <s v="009"/>
    <s v="100000"/>
    <s v="1011915 (DG Expenses)"/>
    <s v="DG Expenses"/>
    <s v="62102"/>
    <s v="Trvl-Domestic Exp"/>
    <n v="11.2"/>
    <s v="40/24/336 AP"/>
    <s v="100419725"/>
    <s v="SA"/>
    <d v="2025-03-31T00:00:00"/>
    <s v="40"/>
    <m/>
    <m/>
    <s v="P0"/>
    <m/>
    <m/>
    <s v="11711010 Orbit Fee Penelope Nelson 2025/04/03"/>
    <s v="1"/>
    <s v="FM001001"/>
    <m/>
    <s v="P"/>
    <m/>
    <m/>
    <m/>
    <m/>
    <s v="D"/>
    <n v="0"/>
    <m/>
    <x v="33"/>
    <x v="18"/>
    <x v="5"/>
    <x v="40"/>
    <m/>
    <x v="1"/>
    <x v="0"/>
    <x v="1"/>
  </r>
  <r>
    <s v="DEPT"/>
    <s v="2025"/>
    <s v="009"/>
    <s v="100000"/>
    <s v="1011915 (DG Expenses)"/>
    <s v="DG Expenses"/>
    <s v="62102"/>
    <s v="Trvl-Domestic Exp"/>
    <n v="11.2"/>
    <s v="40/24/336 AP"/>
    <s v="100419725"/>
    <s v="SA"/>
    <d v="2025-03-31T00:00:00"/>
    <s v="40"/>
    <m/>
    <m/>
    <s v="P0"/>
    <m/>
    <m/>
    <s v="11711080 Orbit Fee Penelope Nelson 2025/04/28"/>
    <s v="1"/>
    <s v="FM001001"/>
    <m/>
    <s v="P"/>
    <m/>
    <m/>
    <m/>
    <m/>
    <s v="D"/>
    <n v="0"/>
    <m/>
    <x v="34"/>
    <x v="18"/>
    <x v="5"/>
    <x v="42"/>
    <m/>
    <x v="1"/>
    <x v="0"/>
    <x v="1"/>
  </r>
  <r>
    <s v="DEPT"/>
    <s v="2025"/>
    <s v="009"/>
    <s v="100000"/>
    <s v="1011915 (DG Expenses)"/>
    <s v="DG Expenses"/>
    <s v="62102"/>
    <s v="Trvl-Domestic Exp"/>
    <n v="78.260000000000005"/>
    <s v="40/24/336 AP"/>
    <s v="100419725"/>
    <s v="SA"/>
    <d v="2025-03-31T00:00:00"/>
    <s v="40"/>
    <m/>
    <m/>
    <s v="P0"/>
    <m/>
    <m/>
    <s v="11671884 Other Penelope Nelson 2024/10/24"/>
    <s v="1"/>
    <s v="FM001001"/>
    <m/>
    <s v="P"/>
    <m/>
    <m/>
    <m/>
    <m/>
    <s v="D"/>
    <n v="0"/>
    <m/>
    <x v="15"/>
    <x v="18"/>
    <x v="5"/>
    <x v="44"/>
    <s v="Queried invoice - fee from Orbit for looking into query "/>
    <x v="1"/>
    <x v="0"/>
    <x v="1"/>
  </r>
  <r>
    <s v="DEPT"/>
    <s v="2025"/>
    <s v="009"/>
    <s v="100000"/>
    <s v="1011915 (DG Expenses)"/>
    <s v="DG Expenses"/>
    <s v="62102"/>
    <s v="Trvl-Domestic Exp"/>
    <n v="18.850000000000001"/>
    <s v="40/24/336 AP"/>
    <s v="100419725"/>
    <s v="SA"/>
    <d v="2025-03-31T00:00:00"/>
    <s v="40"/>
    <m/>
    <m/>
    <s v="P0"/>
    <m/>
    <m/>
    <s v="11713087 Orbit Fee Penelope Nelson 2025/03/24"/>
    <s v="1"/>
    <s v="FM001001"/>
    <m/>
    <s v="P"/>
    <m/>
    <m/>
    <m/>
    <m/>
    <s v="D"/>
    <n v="0"/>
    <m/>
    <x v="32"/>
    <x v="18"/>
    <x v="5"/>
    <x v="39"/>
    <m/>
    <x v="1"/>
    <x v="0"/>
    <x v="1"/>
  </r>
  <r>
    <s v="DEPT"/>
    <s v="2025"/>
    <s v="009"/>
    <s v="100000"/>
    <s v="1011915 (DG Expenses)"/>
    <s v="DG Expenses"/>
    <s v="62102"/>
    <s v="Trvl-Domestic Exp"/>
    <n v="6.55"/>
    <s v="40/24/337 AP"/>
    <s v="100419727"/>
    <s v="SA"/>
    <d v="2025-03-31T00:00:00"/>
    <s v="40"/>
    <m/>
    <m/>
    <s v="P0"/>
    <m/>
    <m/>
    <s v="11714634 Orbit Fee Penelope Nelson 2025/04/25"/>
    <s v="1"/>
    <s v="FM001001"/>
    <m/>
    <s v="P"/>
    <m/>
    <m/>
    <m/>
    <m/>
    <s v="D"/>
    <n v="0"/>
    <m/>
    <x v="34"/>
    <x v="18"/>
    <x v="5"/>
    <x v="41"/>
    <m/>
    <x v="1"/>
    <x v="0"/>
    <x v="1"/>
  </r>
  <r>
    <s v="DEPT"/>
    <s v="2025"/>
    <s v="009"/>
    <s v="100000"/>
    <s v="1011915 (DG Expenses)"/>
    <s v="DG Expenses"/>
    <s v="62101"/>
    <s v="Trvl- Domestic Flght"/>
    <n v="724.53"/>
    <s v="40/24/337 AP"/>
    <s v="100419727"/>
    <s v="SA"/>
    <d v="2025-03-31T00:00:00"/>
    <s v="40"/>
    <m/>
    <m/>
    <s v="P0"/>
    <m/>
    <m/>
    <s v="11712887 Air Penelope Nelson 2025/03/13"/>
    <s v="1"/>
    <s v="FM001001"/>
    <m/>
    <s v="P"/>
    <m/>
    <m/>
    <m/>
    <m/>
    <s v="D"/>
    <n v="0"/>
    <m/>
    <x v="36"/>
    <x v="4"/>
    <x v="4"/>
    <x v="45"/>
    <s v="This travel was later cancelled. "/>
    <x v="1"/>
    <x v="0"/>
    <x v="0"/>
  </r>
  <r>
    <s v="DEPT"/>
    <s v="2025"/>
    <s v="009"/>
    <s v="100000"/>
    <s v="1011915 (DG Expenses)"/>
    <s v="DG Expenses"/>
    <s v="62102"/>
    <s v="Trvl-Domestic Exp"/>
    <n v="11.2"/>
    <s v="40/24/337 AP"/>
    <s v="100419727"/>
    <s v="SA"/>
    <d v="2025-03-31T00:00:00"/>
    <s v="40"/>
    <m/>
    <m/>
    <s v="P0"/>
    <m/>
    <m/>
    <s v="11709839 Orbit Fee Penelope Nelson 2025/03/28"/>
    <s v="1"/>
    <s v="FM001001"/>
    <m/>
    <s v="P"/>
    <m/>
    <m/>
    <m/>
    <m/>
    <s v="D"/>
    <n v="0"/>
    <m/>
    <x v="35"/>
    <x v="18"/>
    <x v="5"/>
    <x v="43"/>
    <m/>
    <x v="1"/>
    <x v="0"/>
    <x v="0"/>
  </r>
  <r>
    <s v="DEPT"/>
    <s v="2025"/>
    <s v="009"/>
    <s v="100000"/>
    <s v="1011915 (DG Expenses)"/>
    <s v="DG Expenses"/>
    <s v="62101"/>
    <s v="Trvl- Domestic Flght"/>
    <n v="482.45"/>
    <s v="40/24/337 AP"/>
    <s v="100419727"/>
    <s v="SA"/>
    <d v="2025-03-31T00:00:00"/>
    <s v="40"/>
    <m/>
    <m/>
    <s v="P0"/>
    <m/>
    <m/>
    <s v="11709839 Air Penelope Nelson 2025/03/28"/>
    <s v="1"/>
    <s v="FM001001"/>
    <m/>
    <s v="P"/>
    <m/>
    <m/>
    <m/>
    <m/>
    <s v="D"/>
    <n v="0"/>
    <m/>
    <x v="35"/>
    <x v="4"/>
    <x v="12"/>
    <x v="43"/>
    <m/>
    <x v="1"/>
    <x v="0"/>
    <x v="0"/>
  </r>
  <r>
    <s v="DEPT"/>
    <s v="2025"/>
    <s v="009"/>
    <s v="100000"/>
    <s v="1011915 (DG Expenses)"/>
    <s v="DG Expenses"/>
    <s v="62101"/>
    <s v="Trvl- Domestic Flght"/>
    <n v="726.25"/>
    <s v="40/24/338 AP"/>
    <s v="100419728"/>
    <s v="SA"/>
    <d v="2025-03-31T00:00:00"/>
    <s v="40"/>
    <m/>
    <m/>
    <s v="P0"/>
    <m/>
    <m/>
    <s v="11711010 Air Penelope Nelson 2025/04/03"/>
    <s v="1"/>
    <s v="FM001001"/>
    <m/>
    <s v="P"/>
    <m/>
    <m/>
    <m/>
    <m/>
    <s v="D"/>
    <n v="0"/>
    <m/>
    <x v="33"/>
    <x v="4"/>
    <x v="15"/>
    <x v="40"/>
    <m/>
    <x v="1"/>
    <x v="0"/>
    <x v="1"/>
  </r>
  <r>
    <s v="DEPT"/>
    <s v="2025"/>
    <s v="008"/>
    <s v="100000"/>
    <s v="1011915 (DG Expenses)"/>
    <s v="DG Expenses"/>
    <s v="62521"/>
    <s v="Education Costs"/>
    <n v="900"/>
    <m/>
    <s v="5000028142"/>
    <s v="WE"/>
    <d v="2025-02-20T00:00:00"/>
    <s v="81"/>
    <s v="112361 (JENERO ENTERPRISES LTD)"/>
    <s v="JENERO ENTERPRISES LTD"/>
    <m/>
    <m/>
    <m/>
    <s v="Coaching Services - DG FY25"/>
    <s v="1"/>
    <s v="FM001001"/>
    <m/>
    <s v="P"/>
    <m/>
    <s v="KBS"/>
    <m/>
    <m/>
    <s v="D"/>
    <n v="10"/>
    <s v="4500067579"/>
    <x v="7"/>
    <x v="11"/>
    <x v="5"/>
    <x v="33"/>
    <m/>
    <x v="1"/>
    <x v="1"/>
    <x v="1"/>
  </r>
  <r>
    <s v="DEPT"/>
    <s v="2025"/>
    <s v="009"/>
    <s v="100000"/>
    <s v="1011915 (DG Expenses)"/>
    <s v="DG Expenses"/>
    <s v="62521"/>
    <s v="Education Costs"/>
    <n v="900"/>
    <m/>
    <s v="5000029428"/>
    <s v="WE"/>
    <d v="2025-03-03T00:00:00"/>
    <s v="81"/>
    <s v="112361 (JENERO ENTERPRISES LTD)"/>
    <s v="JENERO ENTERPRISES LTD"/>
    <m/>
    <m/>
    <m/>
    <s v="Coaching Services - DG FY25"/>
    <s v="1"/>
    <s v="FM001001"/>
    <m/>
    <s v="P"/>
    <m/>
    <s v="KBS"/>
    <m/>
    <m/>
    <s v="D"/>
    <n v="10"/>
    <s v="4500067579"/>
    <x v="7"/>
    <x v="11"/>
    <x v="5"/>
    <x v="38"/>
    <m/>
    <x v="1"/>
    <x v="1"/>
    <x v="1"/>
  </r>
  <r>
    <s v="DEPT"/>
    <s v="2025"/>
    <s v="009"/>
    <s v="100000"/>
    <s v="1011915 (DG Expenses)"/>
    <s v="DG Expenses"/>
    <s v="62511"/>
    <s v="Hospitality/events"/>
    <n v="600"/>
    <m/>
    <s v="5000030697"/>
    <s v="WE"/>
    <d v="2025-03-10T00:00:00"/>
    <s v="81"/>
    <s v="108819 (FULTON HOGAN LTD (SUFFIX 14))"/>
    <s v="FULTON HOGAN LTD (SUFFIX 14)"/>
    <m/>
    <m/>
    <m/>
    <s v="Accommodation x 4 nights - Penny Nelson"/>
    <s v="1"/>
    <s v="FM001001"/>
    <m/>
    <s v="P"/>
    <m/>
    <s v="KBS"/>
    <m/>
    <m/>
    <s v="D"/>
    <n v="20"/>
    <s v="4500062156"/>
    <x v="29"/>
    <x v="31"/>
    <x v="13"/>
    <x v="38"/>
    <m/>
    <x v="1"/>
    <x v="0"/>
    <x v="1"/>
  </r>
  <r>
    <s v="DEPT"/>
    <s v="2025"/>
    <s v="010"/>
    <s v="100000"/>
    <s v="1011915 (DG Expenses)"/>
    <s v="DG Expenses"/>
    <s v="62101"/>
    <s v="Trvl- Domestic Flght"/>
    <n v="867.82"/>
    <m/>
    <s v="100464454"/>
    <s v="SA"/>
    <n v="45755"/>
    <s v="40"/>
    <m/>
    <m/>
    <s v="P0"/>
    <m/>
    <m/>
    <s v="Penny Nelson flight Mar 25"/>
    <s v="1"/>
    <s v="FM001001"/>
    <m/>
    <s v="P"/>
    <m/>
    <m/>
    <m/>
    <m/>
    <s v="D"/>
    <n v="0"/>
    <m/>
    <x v="29"/>
    <x v="4"/>
    <x v="13"/>
    <x v="38"/>
    <s v="Travel to Chathams - return to NZ"/>
    <x v="1"/>
    <x v="0"/>
    <x v="1"/>
  </r>
  <r>
    <s v="DEPT"/>
    <s v="2025"/>
    <s v="010"/>
    <s v="100000"/>
    <s v="1011915 (DG Expenses)"/>
    <s v="DG Expenses"/>
    <s v="62104"/>
    <s v="Taxi / Cab Services"/>
    <n v="68.17"/>
    <s v="Penelope Nelson"/>
    <s v="100471883"/>
    <s v="S1"/>
    <n v="45776"/>
    <s v="40"/>
    <m/>
    <m/>
    <s v="P0"/>
    <m/>
    <m/>
    <s v="Queenstown Taxi Taxi from Qtown airport to accommo"/>
    <s v="1"/>
    <s v="FM001001"/>
    <m/>
    <s v="P"/>
    <m/>
    <m/>
    <m/>
    <m/>
    <s v="D"/>
    <n v="0"/>
    <m/>
    <x v="33"/>
    <x v="25"/>
    <x v="15"/>
    <x v="40"/>
    <m/>
    <x v="1"/>
    <x v="0"/>
    <x v="1"/>
  </r>
  <r>
    <s v="DEPT"/>
    <s v="2025"/>
    <s v="010"/>
    <s v="100000"/>
    <s v="1011915 (DG Expenses)"/>
    <s v="DG Expenses"/>
    <s v="62102"/>
    <s v="Trvl-Domestic Exp"/>
    <n v="33.909999999999997"/>
    <s v="Penelope Nelson"/>
    <s v="100471883"/>
    <s v="S1"/>
    <n v="45776"/>
    <s v="40"/>
    <m/>
    <m/>
    <s v="P0"/>
    <m/>
    <m/>
    <s v="Heritage Queens Lunch in Qtown while travelling fo"/>
    <s v="1"/>
    <s v="FM001001"/>
    <m/>
    <s v="P"/>
    <m/>
    <m/>
    <m/>
    <m/>
    <s v="D"/>
    <n v="0"/>
    <m/>
    <x v="33"/>
    <x v="27"/>
    <x v="15"/>
    <x v="40"/>
    <s v="Lunch with regional skateholders while in Queenstown for speaking event"/>
    <x v="1"/>
    <x v="0"/>
    <x v="1"/>
  </r>
  <r>
    <s v="DEPT"/>
    <s v="2025"/>
    <s v="010"/>
    <s v="100000"/>
    <s v="1011915 (DG Expenses)"/>
    <s v="DG Expenses"/>
    <s v="62102"/>
    <s v="Trvl-Domestic Exp"/>
    <n v="242.72"/>
    <s v="Penelope Nelson"/>
    <s v="100471883"/>
    <s v="S1"/>
    <n v="45776"/>
    <s v="40"/>
    <m/>
    <m/>
    <s v="P0"/>
    <m/>
    <m/>
    <s v="Heritage Queens Hotel accommodation at speaking ev"/>
    <s v="1"/>
    <s v="FM001001"/>
    <m/>
    <s v="P"/>
    <m/>
    <m/>
    <m/>
    <m/>
    <s v="D"/>
    <n v="0"/>
    <m/>
    <x v="33"/>
    <x v="10"/>
    <x v="15"/>
    <x v="40"/>
    <m/>
    <x v="1"/>
    <x v="0"/>
    <x v="1"/>
  </r>
  <r>
    <s v="DEPT"/>
    <s v="2025"/>
    <s v="010"/>
    <s v="100000"/>
    <s v="1011915 (DG Expenses)"/>
    <s v="DG Expenses"/>
    <s v="62102"/>
    <s v="Trvl-Domestic Exp"/>
    <n v="8.9600000000000009"/>
    <s v="Penelope Nelson"/>
    <s v="100471883"/>
    <s v="S1"/>
    <n v="45776"/>
    <s v="40"/>
    <m/>
    <m/>
    <s v="P0"/>
    <m/>
    <m/>
    <s v="Wcc Parking Met Parking near the Beehive for Minis"/>
    <s v="1"/>
    <s v="FM001001"/>
    <m/>
    <s v="P"/>
    <m/>
    <m/>
    <m/>
    <m/>
    <s v="D"/>
    <n v="0"/>
    <m/>
    <x v="37"/>
    <x v="32"/>
    <x v="5"/>
    <x v="46"/>
    <m/>
    <x v="1"/>
    <x v="0"/>
    <x v="1"/>
  </r>
  <r>
    <s v="DEPT"/>
    <s v="2025"/>
    <s v="010"/>
    <s v="100000"/>
    <s v="1011915 (DG Expenses)"/>
    <s v="DG Expenses"/>
    <s v="62101"/>
    <s v="Trvl- Domestic Flght"/>
    <n v="505.22"/>
    <s v="40/24/346 AP"/>
    <s v="100472309"/>
    <s v="SA"/>
    <n v="45777"/>
    <s v="40"/>
    <m/>
    <m/>
    <s v="P0"/>
    <m/>
    <m/>
    <s v="00L-RBB-WZP Air Penelope Nelson 0007/11/15"/>
    <s v="1"/>
    <s v="FM001001"/>
    <m/>
    <s v="P"/>
    <m/>
    <m/>
    <m/>
    <m/>
    <s v="D"/>
    <n v="0"/>
    <m/>
    <x v="35"/>
    <x v="4"/>
    <x v="12"/>
    <x v="47"/>
    <s v="Flights later cancelled "/>
    <x v="1"/>
    <x v="0"/>
    <x v="0"/>
  </r>
  <r>
    <s v="DEPT"/>
    <s v="2025"/>
    <s v="010"/>
    <s v="100000"/>
    <s v="1011915 (DG Expenses)"/>
    <s v="DG Expenses"/>
    <s v="62102"/>
    <s v="Trvl-Domestic Exp"/>
    <n v="44.35"/>
    <s v="40/24/346 AP"/>
    <s v="100472309"/>
    <s v="SA"/>
    <n v="45777"/>
    <s v="40"/>
    <m/>
    <m/>
    <s v="P0"/>
    <m/>
    <m/>
    <s v="11713087 Other Penelope Nelson 2025/03/24"/>
    <s v="1"/>
    <s v="FM001001"/>
    <m/>
    <s v="P"/>
    <m/>
    <m/>
    <m/>
    <m/>
    <s v="D"/>
    <n v="0"/>
    <m/>
    <x v="32"/>
    <x v="25"/>
    <x v="0"/>
    <x v="39"/>
    <m/>
    <x v="1"/>
    <x v="0"/>
    <x v="1"/>
  </r>
  <r>
    <s v="DEPT"/>
    <s v="2025"/>
    <s v="010"/>
    <s v="100000"/>
    <s v="1011915 (DG Expenses)"/>
    <s v="DG Expenses"/>
    <s v="62102"/>
    <s v="Trvl-Domestic Exp"/>
    <n v="18.850000000000001"/>
    <s v="40/24/347 AP"/>
    <s v="100472310"/>
    <s v="SA"/>
    <n v="45777"/>
    <s v="40"/>
    <m/>
    <m/>
    <s v="P0"/>
    <m/>
    <m/>
    <s v="11717406 Orbit Fee Penelope Nelson 2025/03/25"/>
    <s v="1"/>
    <s v="FM001001"/>
    <m/>
    <s v="P"/>
    <m/>
    <m/>
    <m/>
    <m/>
    <s v="D"/>
    <n v="0"/>
    <m/>
    <x v="38"/>
    <x v="33"/>
    <x v="5"/>
    <x v="48"/>
    <m/>
    <x v="1"/>
    <x v="0"/>
    <x v="0"/>
  </r>
  <r>
    <s v="DEPT"/>
    <s v="2025"/>
    <s v="010"/>
    <s v="100000"/>
    <s v="1011915 (DG Expenses)"/>
    <s v="DG Expenses"/>
    <s v="62101"/>
    <s v="Trvl- Domestic Flght"/>
    <n v="-980.15"/>
    <s v="40/24/349 AP"/>
    <s v="100472313"/>
    <s v="SA"/>
    <n v="45777"/>
    <s v="50"/>
    <m/>
    <m/>
    <s v="P0"/>
    <m/>
    <m/>
    <s v="11711080 Air Penelope Nelson 0033/10/16"/>
    <s v="1"/>
    <s v="FM001001"/>
    <m/>
    <s v="P"/>
    <m/>
    <m/>
    <m/>
    <m/>
    <s v="D"/>
    <n v="0"/>
    <m/>
    <x v="34"/>
    <x v="4"/>
    <x v="5"/>
    <x v="42"/>
    <s v="Flight path cancelled - Penny drove fro christchurch "/>
    <x v="0"/>
    <x v="0"/>
    <x v="1"/>
  </r>
  <r>
    <s v="DEPT"/>
    <s v="2025"/>
    <s v="010"/>
    <s v="100000"/>
    <s v="1011915 (DG Expenses)"/>
    <s v="DG Expenses"/>
    <s v="62102"/>
    <s v="Trvl-Domestic Exp"/>
    <n v="46.09"/>
    <s v="40/24/349 AP"/>
    <s v="100472313"/>
    <s v="SA"/>
    <n v="45777"/>
    <s v="40"/>
    <m/>
    <m/>
    <s v="P0"/>
    <m/>
    <m/>
    <s v="11709839 Other Penelope Nelson 2025/03/28"/>
    <s v="1"/>
    <s v="FM001001"/>
    <m/>
    <s v="P"/>
    <m/>
    <m/>
    <m/>
    <m/>
    <s v="D"/>
    <n v="0"/>
    <m/>
    <x v="35"/>
    <x v="18"/>
    <x v="12"/>
    <x v="43"/>
    <m/>
    <x v="1"/>
    <x v="0"/>
    <x v="0"/>
  </r>
  <r>
    <s v="DEPT"/>
    <s v="2025"/>
    <s v="010"/>
    <s v="100000"/>
    <s v="1011915 (DG Expenses)"/>
    <s v="DG Expenses"/>
    <s v="62101"/>
    <s v="Trvl- Domestic Flght"/>
    <n v="314.58999999999997"/>
    <s v="40/24/350 AP"/>
    <s v="100472713"/>
    <s v="SA"/>
    <n v="45777"/>
    <s v="40"/>
    <m/>
    <m/>
    <s v="P0"/>
    <m/>
    <m/>
    <s v="11717406 Air Penelope Nelson 0014/11/15"/>
    <s v="1"/>
    <s v="FM001001"/>
    <m/>
    <s v="P"/>
    <m/>
    <m/>
    <m/>
    <m/>
    <s v="D"/>
    <n v="0"/>
    <m/>
    <x v="38"/>
    <x v="4"/>
    <x v="18"/>
    <x v="49"/>
    <s v="This flight was later cancelled"/>
    <x v="1"/>
    <x v="0"/>
    <x v="0"/>
  </r>
  <r>
    <s v="DEPT"/>
    <s v="2025"/>
    <s v="010"/>
    <s v="100000"/>
    <s v="1011915 (DG Expenses)"/>
    <s v="DG Expenses"/>
    <s v="62102"/>
    <s v="Trvl-Domestic Exp"/>
    <n v="11.2"/>
    <s v="40/24/350 AP"/>
    <s v="100472713"/>
    <s v="SA"/>
    <n v="45777"/>
    <s v="40"/>
    <m/>
    <m/>
    <s v="P0"/>
    <m/>
    <m/>
    <s v="11709839 Orbit Fee Penelope Nelson 2025/03/25"/>
    <s v="1"/>
    <s v="FM001001"/>
    <m/>
    <s v="P"/>
    <m/>
    <m/>
    <m/>
    <m/>
    <s v="D"/>
    <n v="0"/>
    <m/>
    <x v="35"/>
    <x v="18"/>
    <x v="12"/>
    <x v="43"/>
    <m/>
    <x v="1"/>
    <x v="0"/>
    <x v="0"/>
  </r>
  <r>
    <s v="DEPT"/>
    <s v="2025"/>
    <s v="010"/>
    <s v="100000"/>
    <s v="1011915 (DG Expenses)"/>
    <s v="DG Expenses"/>
    <s v="62101"/>
    <s v="Trvl- Domestic Flght"/>
    <n v="32.17"/>
    <s v="40/24/350 AP"/>
    <s v="100472713"/>
    <s v="SA"/>
    <n v="45777"/>
    <s v="40"/>
    <m/>
    <m/>
    <s v="P0"/>
    <m/>
    <m/>
    <s v="11709839 Air Penelope Nelson 0033/09/15"/>
    <s v="1"/>
    <s v="FM001001"/>
    <m/>
    <s v="P"/>
    <m/>
    <m/>
    <m/>
    <m/>
    <s v="D"/>
    <n v="0"/>
    <m/>
    <x v="35"/>
    <x v="18"/>
    <x v="12"/>
    <x v="47"/>
    <m/>
    <x v="1"/>
    <x v="0"/>
    <x v="0"/>
  </r>
  <r>
    <s v="DEPT"/>
    <s v="2025"/>
    <s v="010"/>
    <s v="100000"/>
    <s v="1011915 (DG Expenses)"/>
    <s v="DG Expenses"/>
    <s v="62102"/>
    <s v="Trvl-Domestic Exp"/>
    <n v="18.850000000000001"/>
    <s v="40/24/350 AP"/>
    <s v="100472713"/>
    <s v="SA"/>
    <n v="45777"/>
    <s v="40"/>
    <m/>
    <m/>
    <s v="P0"/>
    <m/>
    <m/>
    <s v="00L-RBB-WZP Orbit Fee Penelope Nelson 2025/04/03"/>
    <s v="1"/>
    <s v="FM001001"/>
    <m/>
    <s v="P"/>
    <m/>
    <m/>
    <m/>
    <m/>
    <s v="D"/>
    <n v="0"/>
    <m/>
    <x v="33"/>
    <x v="34"/>
    <x v="5"/>
    <x v="40"/>
    <m/>
    <x v="1"/>
    <x v="0"/>
    <x v="1"/>
  </r>
  <r>
    <s v="DEPT"/>
    <s v="2025"/>
    <s v="010"/>
    <s v="100000"/>
    <s v="1011915 (DG Expenses)"/>
    <s v="DG Expenses"/>
    <s v="62101"/>
    <s v="Trvl- Domestic Flght"/>
    <n v="-141.07"/>
    <s v="40/24/350 AP"/>
    <s v="100472713"/>
    <s v="SA"/>
    <n v="45777"/>
    <s v="50"/>
    <m/>
    <m/>
    <s v="P0"/>
    <m/>
    <m/>
    <s v="11690096 Air Penelope Nelson 0012/09/14"/>
    <s v="1"/>
    <s v="FM001001"/>
    <m/>
    <s v="P"/>
    <m/>
    <m/>
    <m/>
    <m/>
    <s v="D"/>
    <n v="0"/>
    <m/>
    <x v="22"/>
    <x v="4"/>
    <x v="13"/>
    <x v="38"/>
    <s v="Cancelled return flight in Feb"/>
    <x v="0"/>
    <x v="0"/>
    <x v="0"/>
  </r>
  <r>
    <s v="DEPT"/>
    <s v="2025"/>
    <s v="010"/>
    <s v="100000"/>
    <s v="1011915 (DG Expenses)"/>
    <s v="DG Expenses"/>
    <s v="62521"/>
    <s v="Education Costs"/>
    <n v="900"/>
    <m/>
    <s v="5000035433"/>
    <s v="WE"/>
    <n v="45758"/>
    <s v="81"/>
    <s v="112361 (JENERO ENTERPRISES LTD)"/>
    <s v="JENERO ENTERPRISES LTD"/>
    <m/>
    <m/>
    <m/>
    <s v="Coaching Services - DG FY25"/>
    <s v="1"/>
    <s v="FM001001"/>
    <m/>
    <s v="P"/>
    <m/>
    <s v="KBS"/>
    <m/>
    <m/>
    <s v="D"/>
    <n v="10"/>
    <s v="4500067579"/>
    <x v="7"/>
    <x v="11"/>
    <x v="5"/>
    <x v="50"/>
    <m/>
    <x v="1"/>
    <x v="1"/>
    <x v="1"/>
  </r>
  <r>
    <s v="DEPT"/>
    <s v="2025"/>
    <s v="011"/>
    <s v="100000"/>
    <s v="1011915 (DG Expenses)"/>
    <s v="DG Expenses"/>
    <s v="62101"/>
    <s v="Trvl- Domestic Flght"/>
    <n v="528.4"/>
    <s v="40/24/368 AP"/>
    <s v="100515374"/>
    <s v="SA"/>
    <n v="45805"/>
    <s v="40"/>
    <m/>
    <m/>
    <s v="P0"/>
    <m/>
    <m/>
    <s v="00L-RBC-FM3 Air Penelope Nelson 0019/11/15"/>
    <s v="1"/>
    <s v="FM001001"/>
    <m/>
    <s v="P"/>
    <m/>
    <m/>
    <m/>
    <m/>
    <s v="D"/>
    <n v="0"/>
    <m/>
    <x v="39"/>
    <x v="4"/>
    <x v="1"/>
    <x v="51"/>
    <m/>
    <x v="1"/>
    <x v="0"/>
    <x v="1"/>
  </r>
  <r>
    <s v="DEPT"/>
    <s v="2025"/>
    <s v="011"/>
    <s v="100000"/>
    <s v="1011915 (DG Expenses)"/>
    <s v="DG Expenses"/>
    <s v="62102"/>
    <s v="Trvl-Domestic Exp"/>
    <n v="8.4"/>
    <s v="40/24/368 AP"/>
    <s v="100515374"/>
    <s v="SA"/>
    <n v="45805"/>
    <s v="40"/>
    <m/>
    <m/>
    <s v="P0"/>
    <m/>
    <m/>
    <s v="11714634 Orbit Fee Penelope Nelson 2025/05/06"/>
    <s v="1"/>
    <s v="FM001001"/>
    <m/>
    <s v="P"/>
    <m/>
    <m/>
    <m/>
    <m/>
    <s v="D"/>
    <n v="0"/>
    <m/>
    <x v="34"/>
    <x v="18"/>
    <x v="5"/>
    <x v="42"/>
    <m/>
    <x v="1"/>
    <x v="0"/>
    <x v="1"/>
  </r>
  <r>
    <s v="DEPT"/>
    <s v="2025"/>
    <s v="011"/>
    <s v="100000"/>
    <s v="1011915 (DG Expenses)"/>
    <s v="DG Expenses"/>
    <s v="62102"/>
    <s v="Trvl-Domestic Exp"/>
    <n v="227.83"/>
    <s v="40/24/368 AP"/>
    <s v="100515374"/>
    <s v="SA"/>
    <n v="45805"/>
    <s v="40"/>
    <m/>
    <m/>
    <s v="P0"/>
    <m/>
    <m/>
    <s v="11701524 Hotel Penelope Nelson 2025/02/10"/>
    <s v="1"/>
    <s v="FM001001"/>
    <m/>
    <s v="P"/>
    <m/>
    <m/>
    <m/>
    <m/>
    <s v="D"/>
    <n v="0"/>
    <m/>
    <x v="23"/>
    <x v="10"/>
    <x v="15"/>
    <x v="29"/>
    <m/>
    <x v="1"/>
    <x v="0"/>
    <x v="1"/>
  </r>
  <r>
    <s v="DEPT"/>
    <s v="2025"/>
    <s v="011"/>
    <s v="100000"/>
    <s v="1011915 (DG Expenses)"/>
    <s v="DG Expenses"/>
    <s v="62102"/>
    <s v="Trvl-Domestic Exp"/>
    <n v="8.4"/>
    <s v="40/24/369 AP"/>
    <s v="100515375"/>
    <s v="SA"/>
    <n v="45805"/>
    <s v="40"/>
    <m/>
    <m/>
    <s v="P0"/>
    <m/>
    <m/>
    <s v="11701524 Orbit Fee Penelope Nelson 2025/05/12"/>
    <s v="1"/>
    <s v="FM001001"/>
    <m/>
    <s v="P"/>
    <m/>
    <m/>
    <m/>
    <m/>
    <s v="D"/>
    <n v="0"/>
    <m/>
    <x v="23"/>
    <x v="18"/>
    <x v="5"/>
    <x v="29"/>
    <m/>
    <x v="1"/>
    <x v="0"/>
    <x v="1"/>
  </r>
  <r>
    <s v="DEPT"/>
    <s v="2025"/>
    <s v="011"/>
    <s v="100000"/>
    <s v="1011915 (DG Expenses)"/>
    <s v="DG Expenses"/>
    <s v="62102"/>
    <s v="Trvl-Domestic Exp"/>
    <n v="0.56000000000000005"/>
    <s v="40/24/369 AP"/>
    <s v="100515375"/>
    <s v="SA"/>
    <n v="45805"/>
    <s v="40"/>
    <m/>
    <m/>
    <s v="P0"/>
    <m/>
    <m/>
    <s v="11701524 Orbit Fee Penelope Nelson 2025/05/12"/>
    <s v="1"/>
    <s v="FM001001"/>
    <m/>
    <s v="P"/>
    <m/>
    <m/>
    <m/>
    <m/>
    <s v="D"/>
    <n v="0"/>
    <m/>
    <x v="23"/>
    <x v="18"/>
    <x v="5"/>
    <x v="29"/>
    <m/>
    <x v="1"/>
    <x v="0"/>
    <x v="1"/>
  </r>
  <r>
    <s v="DEPT"/>
    <s v="2025"/>
    <s v="011"/>
    <s v="100000"/>
    <s v="1011915 (DG Expenses)"/>
    <s v="DG Expenses"/>
    <s v="62102"/>
    <s v="Trvl-Domestic Exp"/>
    <n v="171.53"/>
    <s v="40/24/369 AP"/>
    <s v="100515375"/>
    <s v="SA"/>
    <n v="45805"/>
    <s v="40"/>
    <m/>
    <m/>
    <s v="P0"/>
    <m/>
    <m/>
    <s v="11714634 Car Hire Penelope Nelson 2025/04/25"/>
    <s v="1"/>
    <s v="FM001001"/>
    <m/>
    <s v="P"/>
    <m/>
    <m/>
    <m/>
    <m/>
    <s v="D"/>
    <n v="0"/>
    <m/>
    <x v="34"/>
    <x v="35"/>
    <x v="0"/>
    <x v="42"/>
    <s v="Flights cancelled - Penny drove from Christchurch and met with staff along the way "/>
    <x v="0"/>
    <x v="0"/>
    <x v="1"/>
  </r>
  <r>
    <s v="DEPT"/>
    <s v="2025"/>
    <s v="011"/>
    <s v="100000"/>
    <s v="1011915 (DG Expenses)"/>
    <s v="DG Expenses"/>
    <s v="62102"/>
    <s v="Trvl-Domestic Exp"/>
    <n v="11.2"/>
    <s v="40/24/370 AP"/>
    <s v="100515376"/>
    <s v="SA"/>
    <n v="45805"/>
    <s v="40"/>
    <m/>
    <m/>
    <s v="P0"/>
    <m/>
    <m/>
    <s v="11707529 Orbit Fee Penelope Nelson 2025/05/08"/>
    <s v="1"/>
    <s v="FM001001"/>
    <m/>
    <s v="P"/>
    <m/>
    <m/>
    <m/>
    <m/>
    <s v="D"/>
    <n v="0"/>
    <m/>
    <x v="30"/>
    <x v="18"/>
    <x v="12"/>
    <x v="35"/>
    <m/>
    <x v="1"/>
    <x v="0"/>
    <x v="0"/>
  </r>
  <r>
    <s v="DEPT"/>
    <s v="2025"/>
    <s v="011"/>
    <s v="100000"/>
    <s v="1011915 (DG Expenses)"/>
    <s v="DG Expenses"/>
    <s v="62102"/>
    <s v="Trvl-Domestic Exp"/>
    <n v="11.2"/>
    <s v="40/24/371 AP"/>
    <s v="100515377"/>
    <s v="SA"/>
    <n v="45805"/>
    <s v="40"/>
    <m/>
    <m/>
    <s v="P0"/>
    <m/>
    <m/>
    <s v="11717406 Orbit Fee Penelope Nelson 2025/05/05"/>
    <s v="1"/>
    <s v="FM001001"/>
    <m/>
    <s v="P"/>
    <m/>
    <m/>
    <m/>
    <m/>
    <s v="D"/>
    <n v="0"/>
    <m/>
    <x v="38"/>
    <x v="33"/>
    <x v="19"/>
    <x v="52"/>
    <m/>
    <x v="1"/>
    <x v="0"/>
    <x v="0"/>
  </r>
  <r>
    <s v="DEPT"/>
    <s v="2025"/>
    <s v="011"/>
    <s v="100000"/>
    <s v="1011915 (DG Expenses)"/>
    <s v="DG Expenses"/>
    <s v="62102"/>
    <s v="Trvl-Domestic Exp"/>
    <n v="26.09"/>
    <s v="40/24/372 AP"/>
    <s v="100515378"/>
    <s v="SA"/>
    <n v="45805"/>
    <s v="40"/>
    <m/>
    <m/>
    <s v="P0"/>
    <m/>
    <m/>
    <s v="11701524 Hotel Penelope Nelson 2025/02/10"/>
    <s v="1"/>
    <s v="FM001001"/>
    <m/>
    <s v="P"/>
    <m/>
    <m/>
    <m/>
    <m/>
    <s v="D"/>
    <n v="0"/>
    <m/>
    <x v="23"/>
    <x v="36"/>
    <x v="15"/>
    <x v="29"/>
    <m/>
    <x v="1"/>
    <x v="0"/>
    <x v="1"/>
  </r>
  <r>
    <s v="DEPT"/>
    <s v="2025"/>
    <s v="011"/>
    <s v="100000"/>
    <s v="1011915 (DG Expenses)"/>
    <s v="DG Expenses"/>
    <s v="62101"/>
    <s v="Trvl- Domestic Flght"/>
    <n v="-630.91"/>
    <s v="40/24/372 AP"/>
    <s v="100515378"/>
    <s v="SA"/>
    <n v="45805"/>
    <s v="50"/>
    <m/>
    <m/>
    <s v="P0"/>
    <m/>
    <m/>
    <s v="11709839 Air Penelope Nelson 0033/09/15"/>
    <s v="1"/>
    <s v="FM001001"/>
    <m/>
    <s v="P"/>
    <m/>
    <m/>
    <m/>
    <m/>
    <s v="D"/>
    <n v="0"/>
    <m/>
    <x v="35"/>
    <x v="37"/>
    <x v="12"/>
    <x v="43"/>
    <s v="Refund for flights cancelled"/>
    <x v="0"/>
    <x v="0"/>
    <x v="0"/>
  </r>
  <r>
    <s v="DEPT"/>
    <s v="2025"/>
    <s v="011"/>
    <s v="100000"/>
    <s v="1011915 (DG Expenses)"/>
    <s v="DG Expenses"/>
    <s v="62102"/>
    <s v="Trvl-Domestic Exp"/>
    <n v="0.56000000000000005"/>
    <s v="40/24/372 AP"/>
    <s v="100515378"/>
    <s v="SA"/>
    <n v="45805"/>
    <s v="40"/>
    <m/>
    <m/>
    <s v="P0"/>
    <m/>
    <m/>
    <s v="11714634 Orbit Fee Penelope Nelson 2025/05/06"/>
    <s v="1"/>
    <s v="FM001001"/>
    <m/>
    <s v="P"/>
    <m/>
    <m/>
    <m/>
    <m/>
    <s v="D"/>
    <n v="0"/>
    <m/>
    <x v="34"/>
    <x v="18"/>
    <x v="5"/>
    <x v="42"/>
    <m/>
    <x v="1"/>
    <x v="0"/>
    <x v="1"/>
  </r>
  <r>
    <s v="DEPT"/>
    <s v="2025"/>
    <s v="011"/>
    <s v="100000"/>
    <s v="1011915 (DG Expenses)"/>
    <s v="DG Expenses"/>
    <s v="62102"/>
    <s v="Trvl-Domestic Exp"/>
    <n v="18.850000000000001"/>
    <s v="40/24/372 AP"/>
    <s v="100515378"/>
    <s v="SA"/>
    <n v="45805"/>
    <s v="40"/>
    <m/>
    <m/>
    <s v="P0"/>
    <m/>
    <m/>
    <s v="00L-RBC-FM3 Orbit Fee Penelope Nelson 2025/04/29"/>
    <s v="1"/>
    <s v="FM001001"/>
    <m/>
    <s v="P"/>
    <m/>
    <m/>
    <m/>
    <m/>
    <s v="D"/>
    <n v="0"/>
    <m/>
    <x v="39"/>
    <x v="34"/>
    <x v="1"/>
    <x v="53"/>
    <m/>
    <x v="1"/>
    <x v="0"/>
    <x v="1"/>
  </r>
  <r>
    <s v="DEPT"/>
    <s v="2025"/>
    <s v="011"/>
    <s v="100000"/>
    <s v="1011915 (DG Expenses)"/>
    <s v="DG Expenses"/>
    <s v="62102"/>
    <s v="Trvl-Domestic Exp"/>
    <n v="11.2"/>
    <s v="40/24/373 AP"/>
    <s v="100515379"/>
    <s v="SA"/>
    <n v="45805"/>
    <s v="40"/>
    <m/>
    <m/>
    <s v="P0"/>
    <m/>
    <m/>
    <s v="00L-RBB-WZP Orbit Fee Penelope Nelson 2025/05/01"/>
    <s v="1"/>
    <s v="FM001001"/>
    <m/>
    <s v="P"/>
    <m/>
    <m/>
    <m/>
    <m/>
    <s v="D"/>
    <n v="0"/>
    <m/>
    <x v="35"/>
    <x v="34"/>
    <x v="12"/>
    <x v="54"/>
    <m/>
    <x v="1"/>
    <x v="0"/>
    <x v="0"/>
  </r>
  <r>
    <s v="DEPT"/>
    <s v="2025"/>
    <s v="011"/>
    <s v="100000"/>
    <s v="1011915 (DG Expenses)"/>
    <s v="DG Expenses"/>
    <s v="62102"/>
    <s v="Trvl-Domestic Exp"/>
    <n v="0.56000000000000005"/>
    <s v="40/24/374 AP"/>
    <s v="100515380"/>
    <s v="SA"/>
    <n v="45805"/>
    <s v="40"/>
    <m/>
    <m/>
    <s v="P0"/>
    <m/>
    <m/>
    <s v="11701524 Orbit Fee Penelope Nelson 2025/05/12"/>
    <s v="1"/>
    <s v="FM001001"/>
    <m/>
    <s v="P"/>
    <m/>
    <m/>
    <m/>
    <m/>
    <s v="D"/>
    <n v="0"/>
    <m/>
    <x v="23"/>
    <x v="18"/>
    <x v="5"/>
    <x v="29"/>
    <m/>
    <x v="1"/>
    <x v="0"/>
    <x v="1"/>
  </r>
  <r>
    <s v="DEPT"/>
    <s v="2025"/>
    <s v="011"/>
    <s v="100000"/>
    <s v="1011915 (DG Expenses)"/>
    <s v="DG Expenses"/>
    <s v="62102"/>
    <s v="Trvl-Domestic Exp"/>
    <n v="55.73"/>
    <s v="Penelope Nelson"/>
    <s v="100516103"/>
    <s v="S1"/>
    <n v="45806"/>
    <s v="40"/>
    <m/>
    <m/>
    <s v="P0"/>
    <m/>
    <m/>
    <s v="Npd Hokitika Fuel for rental car return for tra"/>
    <s v="1"/>
    <s v="FM001001"/>
    <m/>
    <s v="P"/>
    <m/>
    <m/>
    <m/>
    <m/>
    <s v="D"/>
    <n v="0"/>
    <m/>
    <x v="34"/>
    <x v="38"/>
    <x v="17"/>
    <x v="42"/>
    <m/>
    <x v="1"/>
    <x v="0"/>
    <x v="1"/>
  </r>
  <r>
    <s v="DEPT"/>
    <s v="2025"/>
    <s v="011"/>
    <s v="100000"/>
    <s v="1011915 (DG Expenses)"/>
    <s v="DG Expenses"/>
    <s v="62104"/>
    <s v="Taxi / Cab Services"/>
    <n v="62.97"/>
    <s v="Penelope Nelson"/>
    <s v="100516103"/>
    <s v="S1"/>
    <n v="45806"/>
    <s v="40"/>
    <m/>
    <m/>
    <s v="P0"/>
    <m/>
    <m/>
    <s v="Kiwi Cabs Taxi home from Wellington airport"/>
    <s v="1"/>
    <s v="FM001001"/>
    <m/>
    <s v="P"/>
    <m/>
    <m/>
    <m/>
    <m/>
    <s v="D"/>
    <n v="0"/>
    <m/>
    <x v="34"/>
    <x v="25"/>
    <x v="5"/>
    <x v="42"/>
    <m/>
    <x v="1"/>
    <x v="0"/>
    <x v="1"/>
  </r>
  <r>
    <s v="DEPT"/>
    <s v="2025"/>
    <s v="011"/>
    <s v="100000"/>
    <s v="1011915 (DG Expenses)"/>
    <s v="DG Expenses"/>
    <s v="62101"/>
    <s v="Trvl- Domestic Flght"/>
    <n v="542.34"/>
    <s v="RECODE-NMA-LG-11"/>
    <s v="100581022"/>
    <s v="SA"/>
    <n v="45808"/>
    <s v="40"/>
    <m/>
    <m/>
    <s v="P0"/>
    <m/>
    <m/>
    <s v="Recode: Penny Nelson Travel"/>
    <s v="1"/>
    <s v="FM001001"/>
    <m/>
    <s v="P"/>
    <m/>
    <m/>
    <m/>
    <m/>
    <s v="D"/>
    <n v="0"/>
    <m/>
    <x v="35"/>
    <x v="39"/>
    <x v="12"/>
    <x v="55"/>
    <m/>
    <x v="1"/>
    <x v="0"/>
    <x v="0"/>
  </r>
  <r>
    <s v="DEPT"/>
    <s v="2025"/>
    <s v="011"/>
    <s v="100000"/>
    <s v="1011915 (DG Expenses)"/>
    <s v="DG Expenses"/>
    <s v="62102"/>
    <s v="Trvl-Domestic Exp"/>
    <n v="18.850000000000001"/>
    <s v="RECODE-NMA-LG-11"/>
    <s v="100581022"/>
    <s v="SA"/>
    <n v="45808"/>
    <s v="40"/>
    <m/>
    <m/>
    <s v="P0"/>
    <m/>
    <m/>
    <s v="Recode: Penny Nelson Travel"/>
    <s v="1"/>
    <s v="FM001001"/>
    <m/>
    <s v="P"/>
    <m/>
    <m/>
    <m/>
    <m/>
    <s v="D"/>
    <n v="0"/>
    <m/>
    <x v="35"/>
    <x v="34"/>
    <x v="5"/>
    <x v="55"/>
    <m/>
    <x v="1"/>
    <x v="0"/>
    <x v="0"/>
  </r>
  <r>
    <s v="DEPT"/>
    <s v="2025"/>
    <s v="011"/>
    <s v="100000"/>
    <s v="1011915 (DG Expenses)"/>
    <s v="DG Expenses"/>
    <s v="62101"/>
    <s v="Trvl- Domestic Flght"/>
    <n v="887"/>
    <s v="RECODE-NMA-YZ-11"/>
    <s v="100581530"/>
    <s v="SA"/>
    <n v="45807"/>
    <s v="40"/>
    <m/>
    <m/>
    <s v="P0"/>
    <m/>
    <m/>
    <s v="Recd:11668820 Air Penelope Nelson 2024/10/04"/>
    <s v="1"/>
    <s v="FM001001"/>
    <m/>
    <s v="P"/>
    <m/>
    <m/>
    <m/>
    <m/>
    <s v="D"/>
    <n v="0"/>
    <m/>
    <x v="40"/>
    <x v="40"/>
    <x v="1"/>
    <x v="56"/>
    <m/>
    <x v="1"/>
    <x v="0"/>
    <x v="1"/>
  </r>
  <r>
    <s v="DEPT"/>
    <s v="2025"/>
    <s v="011"/>
    <s v="100000"/>
    <s v="1011915 (DG Expenses)"/>
    <s v="DG Expenses"/>
    <s v="62101"/>
    <s v="Trvl- Domestic Flght"/>
    <n v="615"/>
    <s v="RECODE-NMA-YZ-11"/>
    <s v="100581530"/>
    <s v="SA"/>
    <n v="45807"/>
    <s v="40"/>
    <m/>
    <m/>
    <s v="P0"/>
    <m/>
    <m/>
    <s v="Recd:11703351 Air Penelope Nelson 2025/02/13"/>
    <s v="1"/>
    <s v="FM001001"/>
    <m/>
    <s v="P"/>
    <m/>
    <m/>
    <m/>
    <m/>
    <s v="D"/>
    <n v="0"/>
    <m/>
    <x v="41"/>
    <x v="40"/>
    <x v="12"/>
    <x v="31"/>
    <m/>
    <x v="1"/>
    <x v="0"/>
    <x v="1"/>
  </r>
  <r>
    <s v="DEPT"/>
    <s v="2025"/>
    <s v="011"/>
    <s v="100000"/>
    <s v="1011915 (DG Expenses)"/>
    <s v="DG Expenses"/>
    <s v="62101"/>
    <s v="Trvl- Domestic Flght"/>
    <n v="-725"/>
    <s v="RECODE-NMA-YZ-11"/>
    <s v="100581530"/>
    <s v="SA"/>
    <n v="45807"/>
    <s v="50"/>
    <m/>
    <m/>
    <s v="P0"/>
    <m/>
    <m/>
    <s v="Recd:11712887 Air Penelope Nelson 0024/09/14"/>
    <s v="1"/>
    <s v="FM001001"/>
    <m/>
    <s v="P"/>
    <m/>
    <m/>
    <m/>
    <m/>
    <s v="D"/>
    <n v="0"/>
    <m/>
    <x v="36"/>
    <x v="4"/>
    <x v="4"/>
    <x v="45"/>
    <s v="Refund for cancelled flights "/>
    <x v="0"/>
    <x v="0"/>
    <x v="0"/>
  </r>
  <r>
    <s v="DEPT"/>
    <s v="2025"/>
    <s v="011"/>
    <s v="100000"/>
    <s v="1011915 (DG Expenses)"/>
    <s v="DG Expenses"/>
    <s v="62102"/>
    <s v="Trvl-Domestic Exp"/>
    <n v="184"/>
    <s v="RECODE-NMA-YZ-11"/>
    <s v="100581530"/>
    <s v="SA"/>
    <n v="45807"/>
    <s v="40"/>
    <m/>
    <m/>
    <s v="P0"/>
    <m/>
    <m/>
    <s v="Recd:11703351 Hotel Penelope Nelson 2025/02/13"/>
    <s v="1"/>
    <s v="FM001001"/>
    <m/>
    <s v="P"/>
    <m/>
    <m/>
    <m/>
    <m/>
    <s v="D"/>
    <n v="0"/>
    <m/>
    <x v="42"/>
    <x v="10"/>
    <x v="12"/>
    <x v="31"/>
    <m/>
    <x v="1"/>
    <x v="0"/>
    <x v="1"/>
  </r>
  <r>
    <s v="DEPT"/>
    <s v="2025"/>
    <s v="011"/>
    <s v="100000"/>
    <s v="1011915 (DG Expenses)"/>
    <s v="DG Expenses"/>
    <s v="62104"/>
    <s v="Taxi / Cab Services"/>
    <n v="87"/>
    <s v="RECODE-NMA-YZ-11"/>
    <s v="100581530"/>
    <s v="SA"/>
    <n v="45807"/>
    <s v="40"/>
    <m/>
    <m/>
    <s v="P0"/>
    <m/>
    <m/>
    <s v="Recd:11703351 Transfer Penelope Nelson 2025/02/13"/>
    <s v="1"/>
    <s v="FM001001"/>
    <m/>
    <s v="P"/>
    <m/>
    <m/>
    <m/>
    <m/>
    <s v="D"/>
    <n v="0"/>
    <m/>
    <x v="42"/>
    <x v="25"/>
    <x v="12"/>
    <x v="31"/>
    <m/>
    <x v="1"/>
    <x v="0"/>
    <x v="1"/>
  </r>
  <r>
    <s v="DEPT"/>
    <s v="2025"/>
    <s v="011"/>
    <s v="100000"/>
    <s v="1011915 (DG Expenses)"/>
    <s v="DG Expenses"/>
    <s v="62102"/>
    <s v="Trvl-Domestic Exp"/>
    <n v="41"/>
    <s v="RECODE-NMA-YZ-11"/>
    <s v="100581530"/>
    <s v="SA"/>
    <n v="45807"/>
    <s v="40"/>
    <m/>
    <m/>
    <s v="P0"/>
    <m/>
    <m/>
    <s v="Recd:11668820 Orbit Fee Penelope Nelson 2024/10/04"/>
    <s v="1"/>
    <s v="FM001001"/>
    <m/>
    <s v="P"/>
    <m/>
    <m/>
    <m/>
    <m/>
    <s v="D"/>
    <n v="0"/>
    <m/>
    <x v="40"/>
    <x v="33"/>
    <x v="1"/>
    <x v="56"/>
    <m/>
    <x v="1"/>
    <x v="0"/>
    <x v="1"/>
  </r>
  <r>
    <s v="DEPT"/>
    <s v="2025"/>
    <s v="011"/>
    <s v="100000"/>
    <s v="1011915 (DG Expenses)"/>
    <s v="DG Expenses"/>
    <s v="62102"/>
    <s v="Trvl-Domestic Exp"/>
    <n v="39"/>
    <s v="RECODE-NMA-YZ-11"/>
    <s v="100581530"/>
    <s v="SA"/>
    <n v="45807"/>
    <s v="40"/>
    <m/>
    <m/>
    <s v="P0"/>
    <m/>
    <m/>
    <s v="Recd:11668820 Other Penelope Nelson 2024/10/04"/>
    <s v="1"/>
    <s v="FM001001"/>
    <m/>
    <s v="P"/>
    <m/>
    <m/>
    <m/>
    <m/>
    <s v="D"/>
    <n v="0"/>
    <m/>
    <x v="40"/>
    <x v="41"/>
    <x v="5"/>
    <x v="57"/>
    <m/>
    <x v="1"/>
    <x v="0"/>
    <x v="1"/>
  </r>
  <r>
    <s v="DEPT"/>
    <s v="2025"/>
    <s v="011"/>
    <s v="100000"/>
    <s v="1011915 (DG Expenses)"/>
    <s v="DG Expenses"/>
    <s v="62102"/>
    <s v="Trvl-Domestic Exp"/>
    <n v="40"/>
    <s v="RECODE-NMA-YZ-11"/>
    <s v="100581530"/>
    <s v="SA"/>
    <n v="45807"/>
    <s v="40"/>
    <m/>
    <m/>
    <s v="P0"/>
    <m/>
    <m/>
    <s v="Recd:11703351 Orbit Fee Penelope Nelson 2025/02/13"/>
    <s v="1"/>
    <s v="FM001001"/>
    <m/>
    <s v="P"/>
    <m/>
    <m/>
    <m/>
    <m/>
    <s v="D"/>
    <n v="0"/>
    <m/>
    <x v="42"/>
    <x v="33"/>
    <x v="12"/>
    <x v="31"/>
    <m/>
    <x v="1"/>
    <x v="0"/>
    <x v="1"/>
  </r>
  <r>
    <s v="DEPT"/>
    <s v="2025"/>
    <s v="011"/>
    <s v="100000"/>
    <s v="1011915 (DG Expenses)"/>
    <s v="DG Expenses"/>
    <s v="62102"/>
    <s v="Trvl-Domestic Exp"/>
    <n v="9"/>
    <s v="RECODE-NMA-YZ-11"/>
    <s v="100581530"/>
    <s v="SA"/>
    <n v="45807"/>
    <s v="40"/>
    <m/>
    <m/>
    <s v="P0"/>
    <m/>
    <m/>
    <s v="Recd:11703351 Orbit Fee Penelope Nelson 2025/02/13"/>
    <s v="1"/>
    <s v="FM001001"/>
    <m/>
    <s v="P"/>
    <m/>
    <m/>
    <m/>
    <m/>
    <s v="D"/>
    <n v="0"/>
    <m/>
    <x v="42"/>
    <x v="33"/>
    <x v="12"/>
    <x v="31"/>
    <m/>
    <x v="1"/>
    <x v="0"/>
    <x v="1"/>
  </r>
  <r>
    <s v="DEPT"/>
    <s v="2025"/>
    <s v="011"/>
    <s v="100000"/>
    <s v="1011915 (DG Expenses)"/>
    <s v="DG Expenses"/>
    <s v="62102"/>
    <s v="Trvl-Domestic Exp"/>
    <n v="30"/>
    <s v="RECODE-NMA-YZ-11"/>
    <s v="100581530"/>
    <s v="SA"/>
    <n v="45807"/>
    <s v="40"/>
    <m/>
    <m/>
    <s v="P0"/>
    <m/>
    <m/>
    <s v="Recd:11712887 Orbit Fee Penelope Nelson 2025/03/13"/>
    <s v="1"/>
    <s v="FM001001"/>
    <m/>
    <s v="P"/>
    <m/>
    <m/>
    <m/>
    <m/>
    <s v="D"/>
    <n v="0"/>
    <m/>
    <x v="41"/>
    <x v="33"/>
    <x v="12"/>
    <x v="31"/>
    <m/>
    <x v="1"/>
    <x v="0"/>
    <x v="1"/>
  </r>
  <r>
    <s v="DEPT"/>
    <s v="2025"/>
    <s v="012"/>
    <s v="100000"/>
    <s v="1011915 (DG Expenses)"/>
    <s v="DG Expenses"/>
    <s v="62102"/>
    <s v="Trvl-Domestic Exp"/>
    <n v="50.43"/>
    <s v="40/24/387 AP"/>
    <s v="100590341"/>
    <s v="SA"/>
    <d v="2025-06-24T00:00:00"/>
    <s v="40"/>
    <m/>
    <m/>
    <s v="P0"/>
    <m/>
    <m/>
    <s v="00L-RBC-FM3 Other Penelope Nelson 2025/05/14"/>
    <s v="1"/>
    <s v="FM001001"/>
    <m/>
    <s v="P"/>
    <m/>
    <m/>
    <m/>
    <m/>
    <s v="D"/>
    <n v="0"/>
    <m/>
    <x v="39"/>
    <x v="42"/>
    <x v="5"/>
    <x v="51"/>
    <m/>
    <x v="1"/>
    <x v="0"/>
    <x v="1"/>
  </r>
  <r>
    <s v="DEPT"/>
    <s v="2025"/>
    <s v="012"/>
    <s v="100000"/>
    <s v="1011915 (DG Expenses)"/>
    <s v="DG Expenses"/>
    <s v="62101"/>
    <s v="Trvl- Domestic Flght"/>
    <n v="298.83999999999997"/>
    <s v="40/24/388 AP"/>
    <s v="100590342"/>
    <s v="SA"/>
    <d v="2025-06-24T00:00:00"/>
    <s v="40"/>
    <m/>
    <m/>
    <s v="P0"/>
    <m/>
    <m/>
    <s v="00L-RBD-HM9 Air Penelope Nelson 0011/02/15"/>
    <s v="1"/>
    <s v="FM001001"/>
    <m/>
    <s v="P"/>
    <m/>
    <m/>
    <m/>
    <m/>
    <s v="D"/>
    <n v="0"/>
    <m/>
    <x v="43"/>
    <x v="4"/>
    <x v="1"/>
    <x v="58"/>
    <m/>
    <x v="1"/>
    <x v="0"/>
    <x v="1"/>
  </r>
  <r>
    <s v="DEPT"/>
    <s v="2025"/>
    <s v="012"/>
    <s v="100000"/>
    <s v="1011915 (DG Expenses)"/>
    <s v="DG Expenses"/>
    <s v="62101"/>
    <s v="Trvl- Domestic Flght"/>
    <n v="-360.99"/>
    <s v="40/24/389 AP"/>
    <s v="100590343"/>
    <s v="SA"/>
    <d v="2025-06-24T00:00:00"/>
    <s v="50"/>
    <m/>
    <m/>
    <s v="P0"/>
    <m/>
    <m/>
    <s v="11707529 Air Penelope Nelson 0028/01/15"/>
    <s v="1"/>
    <s v="FM001001"/>
    <m/>
    <s v="P"/>
    <m/>
    <m/>
    <m/>
    <m/>
    <s v="D"/>
    <n v="0"/>
    <m/>
    <x v="30"/>
    <x v="4"/>
    <x v="12"/>
    <x v="35"/>
    <s v="Date for meeting moved to August "/>
    <x v="0"/>
    <x v="0"/>
    <x v="0"/>
  </r>
  <r>
    <s v="DEPT"/>
    <s v="2025"/>
    <s v="012"/>
    <s v="100000"/>
    <s v="1011915 (DG Expenses)"/>
    <s v="DG Expenses"/>
    <s v="62101"/>
    <s v="Trvl- Domestic Flght"/>
    <n v="-505.22"/>
    <s v="40/24/389 AP"/>
    <s v="100590343"/>
    <s v="SA"/>
    <d v="2025-06-24T00:00:00"/>
    <s v="50"/>
    <m/>
    <m/>
    <s v="P0"/>
    <m/>
    <m/>
    <s v="00L-RBB-WZP Air Penelope Nelson 0007/11/15"/>
    <s v="1"/>
    <s v="FM001001"/>
    <m/>
    <s v="P"/>
    <m/>
    <m/>
    <m/>
    <m/>
    <s v="D"/>
    <n v="0"/>
    <m/>
    <x v="35"/>
    <x v="4"/>
    <x v="12"/>
    <x v="47"/>
    <s v="Refund"/>
    <x v="0"/>
    <x v="0"/>
    <x v="0"/>
  </r>
  <r>
    <s v="DEPT"/>
    <s v="2025"/>
    <s v="012"/>
    <s v="100000"/>
    <s v="1011915 (DG Expenses)"/>
    <s v="DG Expenses"/>
    <s v="62101"/>
    <s v="Trvl- Domestic Flght"/>
    <n v="-314.58999999999997"/>
    <s v="40/24/389 AP"/>
    <s v="100590343"/>
    <s v="SA"/>
    <d v="2025-06-24T00:00:00"/>
    <s v="50"/>
    <m/>
    <m/>
    <s v="P0"/>
    <m/>
    <m/>
    <s v="11717406 Air Penelope Nelson 0014/11/15"/>
    <s v="1"/>
    <s v="FM001001"/>
    <m/>
    <s v="P"/>
    <m/>
    <m/>
    <m/>
    <m/>
    <s v="D"/>
    <n v="0"/>
    <m/>
    <x v="38"/>
    <x v="4"/>
    <x v="18"/>
    <x v="52"/>
    <s v="Refund"/>
    <x v="0"/>
    <x v="0"/>
    <x v="0"/>
  </r>
  <r>
    <s v="DEPT"/>
    <s v="2025"/>
    <s v="012"/>
    <s v="100000"/>
    <s v="1011915 (DG Expenses)"/>
    <s v="DG Expenses"/>
    <s v="62102"/>
    <s v="Trvl-Domestic Exp"/>
    <n v="11.2"/>
    <s v="40/24/390 AP"/>
    <s v="100590344"/>
    <s v="SA"/>
    <d v="2025-06-24T00:00:00"/>
    <s v="40"/>
    <m/>
    <m/>
    <s v="P0"/>
    <m/>
    <m/>
    <s v="00L-RBD-HM9 Orbit Fee Penelope Nelson 2025/06/19"/>
    <s v="1"/>
    <s v="FM001001"/>
    <m/>
    <s v="P"/>
    <m/>
    <m/>
    <m/>
    <m/>
    <s v="D"/>
    <n v="0"/>
    <m/>
    <x v="43"/>
    <x v="18"/>
    <x v="1"/>
    <x v="58"/>
    <m/>
    <x v="1"/>
    <x v="0"/>
    <x v="1"/>
  </r>
  <r>
    <s v="DEPT"/>
    <s v="2025"/>
    <s v="012"/>
    <s v="100000"/>
    <s v="1011915 (DG Expenses)"/>
    <s v="DG Expenses"/>
    <s v="62102"/>
    <s v="Trvl-Domestic Exp"/>
    <n v="74.78"/>
    <s v="40/24/390 AP"/>
    <s v="100590344"/>
    <s v="SA"/>
    <d v="2025-06-24T00:00:00"/>
    <s v="40"/>
    <m/>
    <m/>
    <s v="P0"/>
    <m/>
    <m/>
    <s v="11711010 Other Penelope Nelson 2025/04/03"/>
    <s v="1"/>
    <s v="FM001001"/>
    <m/>
    <s v="P"/>
    <m/>
    <m/>
    <m/>
    <m/>
    <s v="D"/>
    <n v="0"/>
    <m/>
    <x v="33"/>
    <x v="42"/>
    <x v="5"/>
    <x v="40"/>
    <m/>
    <x v="1"/>
    <x v="0"/>
    <x v="1"/>
  </r>
  <r>
    <s v="DEPT"/>
    <s v="2025"/>
    <s v="012"/>
    <s v="100000"/>
    <s v="1011915 (DG Expenses)"/>
    <s v="DG Expenses"/>
    <s v="62102"/>
    <s v="Trvl-Domestic Exp"/>
    <n v="11.2"/>
    <s v="40/24/390 AP"/>
    <s v="100590344"/>
    <s v="SA"/>
    <d v="2025-06-24T00:00:00"/>
    <s v="40"/>
    <m/>
    <m/>
    <s v="P0"/>
    <m/>
    <m/>
    <s v="11706973 Orbit Fee Penelope Nelson 2025/06/11"/>
    <s v="1"/>
    <s v="FM001001"/>
    <m/>
    <s v="P"/>
    <m/>
    <m/>
    <m/>
    <m/>
    <s v="D"/>
    <n v="0"/>
    <m/>
    <x v="27"/>
    <x v="18"/>
    <x v="5"/>
    <x v="32"/>
    <m/>
    <x v="1"/>
    <x v="0"/>
    <x v="4"/>
  </r>
  <r>
    <s v="DEPT"/>
    <s v="2025"/>
    <s v="012"/>
    <s v="100000"/>
    <s v="1011915 (DG Expenses)"/>
    <s v="DG Expenses"/>
    <s v="62101"/>
    <s v="Trvl- Domestic Flght"/>
    <n v="26.7"/>
    <s v="40/24/391 AP"/>
    <s v="100590345"/>
    <s v="SA"/>
    <d v="2025-06-24T00:00:00"/>
    <s v="40"/>
    <m/>
    <m/>
    <s v="P0"/>
    <m/>
    <m/>
    <s v="11706973 Air Penelope Nelson 0009/03/17"/>
    <s v="1"/>
    <s v="FM001001"/>
    <m/>
    <s v="P"/>
    <m/>
    <m/>
    <m/>
    <m/>
    <s v="D"/>
    <n v="0"/>
    <m/>
    <x v="27"/>
    <x v="18"/>
    <x v="5"/>
    <x v="32"/>
    <s v="Meeting rescheduled - cost of changing flights"/>
    <x v="1"/>
    <x v="0"/>
    <x v="4"/>
  </r>
  <r>
    <s v="DEPT"/>
    <s v="2025"/>
    <s v="012"/>
    <s v="100000"/>
    <s v="1011915 (DG Expenses)"/>
    <s v="DG Expenses"/>
    <s v="62101"/>
    <s v="Trvl- Domestic Flght"/>
    <n v="518.36"/>
    <s v="RECODE-NMA-YZ-12"/>
    <s v="100595049"/>
    <s v="SA"/>
    <d v="2025-06-30T00:00:00"/>
    <s v="40"/>
    <m/>
    <m/>
    <s v="P0"/>
    <m/>
    <m/>
    <s v="Recode: Penny Nelson Travel"/>
    <s v="1"/>
    <s v="FM001001"/>
    <m/>
    <s v="P"/>
    <m/>
    <m/>
    <m/>
    <m/>
    <s v="D"/>
    <n v="0"/>
    <m/>
    <x v="44"/>
    <x v="39"/>
    <x v="0"/>
    <x v="59"/>
    <m/>
    <x v="1"/>
    <x v="0"/>
    <x v="1"/>
  </r>
  <r>
    <s v="DEPT"/>
    <s v="2025"/>
    <s v="012"/>
    <s v="100000"/>
    <s v="1011915 (DG Expenses)"/>
    <s v="DG Expenses"/>
    <s v="62102"/>
    <s v="Trvl-Domestic Exp"/>
    <n v="30.05"/>
    <s v="RECODE-NMA-YZ-12"/>
    <s v="100595049"/>
    <s v="SA"/>
    <d v="2025-06-30T00:00:00"/>
    <s v="40"/>
    <m/>
    <m/>
    <s v="P0"/>
    <m/>
    <m/>
    <s v="Recode: Penny Nelson Travel"/>
    <s v="1"/>
    <s v="FM001001"/>
    <m/>
    <s v="P"/>
    <m/>
    <m/>
    <m/>
    <m/>
    <s v="D"/>
    <n v="0"/>
    <m/>
    <x v="44"/>
    <x v="18"/>
    <x v="5"/>
    <x v="59"/>
    <m/>
    <x v="1"/>
    <x v="0"/>
    <x v="1"/>
  </r>
  <r>
    <s v="DEPT"/>
    <s v="2025"/>
    <s v="012"/>
    <s v="100000"/>
    <s v="1011915 (DG Expenses)"/>
    <s v="DG Expenses"/>
    <s v="62521"/>
    <s v="Education Costs"/>
    <n v="900"/>
    <s v="ACRL-NMA-YZ-12"/>
    <s v="100612478"/>
    <s v="AD"/>
    <d v="2025-06-30T00:00:00"/>
    <s v="40"/>
    <m/>
    <m/>
    <s v="P0"/>
    <m/>
    <m/>
    <s v="Coaching Services - DG FY25"/>
    <s v="1"/>
    <s v="FM001001"/>
    <m/>
    <s v="P"/>
    <m/>
    <m/>
    <m/>
    <m/>
    <s v="D"/>
    <n v="0"/>
    <m/>
    <x v="7"/>
    <x v="11"/>
    <x v="5"/>
    <x v="60"/>
    <m/>
    <x v="1"/>
    <x v="0"/>
    <x v="1"/>
  </r>
  <r>
    <s v="DEPT"/>
    <s v="2025"/>
    <s v="012"/>
    <s v="100000"/>
    <s v="1011915 (DG Expenses)"/>
    <s v="DG Expenses"/>
    <s v="62521"/>
    <s v="Education Costs"/>
    <n v="900"/>
    <m/>
    <s v="5000045003"/>
    <s v="WE"/>
    <d v="2025-06-13T00:00:00"/>
    <s v="81"/>
    <s v="112361 (JENERO ENTERPRISES LTD)"/>
    <s v="JENERO ENTERPRISES LTD"/>
    <m/>
    <m/>
    <m/>
    <s v="Coaching Services - DG FY25"/>
    <s v="1"/>
    <s v="FM001001"/>
    <m/>
    <s v="P"/>
    <m/>
    <s v="KBS"/>
    <m/>
    <m/>
    <s v="D"/>
    <n v="10"/>
    <s v="4500067579"/>
    <x v="7"/>
    <x v="11"/>
    <x v="5"/>
    <x v="61"/>
    <m/>
    <x v="1"/>
    <x v="0"/>
    <x v="1"/>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62"/>
    <m/>
    <x v="1"/>
    <x v="2"/>
    <x v="5"/>
  </r>
  <r>
    <m/>
    <m/>
    <m/>
    <m/>
    <m/>
    <m/>
    <m/>
    <m/>
    <m/>
    <m/>
    <m/>
    <m/>
    <m/>
    <m/>
    <m/>
    <m/>
    <m/>
    <m/>
    <m/>
    <m/>
    <m/>
    <m/>
    <m/>
    <m/>
    <m/>
    <m/>
    <m/>
    <m/>
    <m/>
    <m/>
    <m/>
    <x v="21"/>
    <x v="24"/>
    <x v="9"/>
    <x v="8"/>
    <m/>
    <x v="1"/>
    <x v="2"/>
    <x v="5"/>
  </r>
  <r>
    <m/>
    <m/>
    <m/>
    <m/>
    <m/>
    <m/>
    <m/>
    <m/>
    <m/>
    <m/>
    <m/>
    <m/>
    <m/>
    <m/>
    <m/>
    <m/>
    <m/>
    <m/>
    <m/>
    <m/>
    <m/>
    <m/>
    <m/>
    <m/>
    <m/>
    <m/>
    <m/>
    <m/>
    <m/>
    <m/>
    <m/>
    <x v="21"/>
    <x v="24"/>
    <x v="9"/>
    <x v="8"/>
    <m/>
    <x v="1"/>
    <x v="2"/>
    <x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CDE8890-A4B8-4984-A3AC-046EB8E38082}" name="PivotTable1" cacheId="1" applyNumberFormats="0" applyBorderFormats="0" applyFontFormats="0" applyPatternFormats="0" applyAlignmentFormats="0" applyWidthHeightFormats="1" dataCaption="Values" updatedVersion="8" minRefreshableVersion="3" useAutoFormatting="1" itemPrintTitles="1" createdVersion="8" indent="0" compact="0" compactData="0" gridDropZones="1" multipleFieldFilters="0">
  <location ref="A4:F52" firstHeaderRow="2" firstDataRow="2" firstDataCol="5" rowPageCount="2" colPageCount="1"/>
  <pivotFields count="39">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numFmtId="169" outline="0" showAll="0"/>
    <pivotField compact="0" outline="0" showAll="0"/>
    <pivotField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defaultSubtotal="0">
      <items count="61">
        <item x="21"/>
        <item x="0"/>
        <item m="1" x="52"/>
        <item x="3"/>
        <item m="1" x="53"/>
        <item m="1" x="54"/>
        <item x="5"/>
        <item x="2"/>
        <item x="6"/>
        <item x="1"/>
        <item x="8"/>
        <item x="9"/>
        <item x="10"/>
        <item x="11"/>
        <item x="12"/>
        <item m="1" x="55"/>
        <item m="1" x="56"/>
        <item x="7"/>
        <item x="14"/>
        <item x="15"/>
        <item x="16"/>
        <item x="17"/>
        <item m="1" x="57"/>
        <item m="1" x="47"/>
        <item x="23"/>
        <item x="24"/>
        <item x="25"/>
        <item x="26"/>
        <item x="27"/>
        <item x="28"/>
        <item x="29"/>
        <item m="1" x="48"/>
        <item x="31"/>
        <item x="32"/>
        <item x="33"/>
        <item x="34"/>
        <item m="1" x="49"/>
        <item m="1" x="51"/>
        <item m="1" x="58"/>
        <item m="1" x="59"/>
        <item m="1" x="60"/>
        <item x="37"/>
        <item m="1" x="50"/>
        <item x="39"/>
        <item x="40"/>
        <item x="41"/>
        <item x="42"/>
        <item x="43"/>
        <item x="44"/>
        <item x="4"/>
        <item m="1" x="45"/>
        <item m="1" x="46"/>
        <item x="18"/>
        <item x="19"/>
        <item x="20"/>
        <item x="36"/>
        <item x="13"/>
        <item x="22"/>
        <item x="30"/>
        <item x="35"/>
        <item x="38"/>
      </items>
    </pivotField>
    <pivotField axis="axisRow" compact="0" outline="0" showAll="0">
      <items count="45">
        <item x="24"/>
        <item x="0"/>
        <item x="1"/>
        <item x="2"/>
        <item x="3"/>
        <item x="4"/>
        <item x="5"/>
        <item x="6"/>
        <item x="7"/>
        <item x="8"/>
        <item x="9"/>
        <item x="10"/>
        <item x="12"/>
        <item x="13"/>
        <item x="14"/>
        <item x="15"/>
        <item x="16"/>
        <item x="17"/>
        <item m="1" x="43"/>
        <item x="11"/>
        <item x="18"/>
        <item x="19"/>
        <item x="20"/>
        <item x="21"/>
        <item x="22"/>
        <item x="23"/>
        <item x="25"/>
        <item x="26"/>
        <item x="27"/>
        <item x="28"/>
        <item x="29"/>
        <item x="30"/>
        <item x="31"/>
        <item x="40"/>
        <item x="33"/>
        <item x="32"/>
        <item x="34"/>
        <item x="35"/>
        <item x="36"/>
        <item x="38"/>
        <item x="41"/>
        <item x="37"/>
        <item x="39"/>
        <item x="42"/>
        <item t="default"/>
      </items>
    </pivotField>
    <pivotField axis="axisRow" compact="0" outline="0" showAll="0" defaultSubtotal="0">
      <items count="21">
        <item x="9"/>
        <item x="0"/>
        <item x="1"/>
        <item x="2"/>
        <item x="3"/>
        <item x="4"/>
        <item x="6"/>
        <item x="7"/>
        <item x="8"/>
        <item x="5"/>
        <item x="10"/>
        <item x="11"/>
        <item x="12"/>
        <item x="13"/>
        <item x="14"/>
        <item x="15"/>
        <item x="16"/>
        <item x="17"/>
        <item x="18"/>
        <item x="19"/>
        <item m="1" x="20"/>
      </items>
    </pivotField>
    <pivotField axis="axisRow" compact="0" outline="0" showAll="0" sortType="ascending" defaultSubtotal="0">
      <items count="82">
        <item x="62"/>
        <item x="4"/>
        <item x="7"/>
        <item x="0"/>
        <item x="2"/>
        <item x="15"/>
        <item x="6"/>
        <item x="3"/>
        <item x="1"/>
        <item x="9"/>
        <item x="12"/>
        <item x="13"/>
        <item x="14"/>
        <item x="10"/>
        <item x="5"/>
        <item x="11"/>
        <item x="16"/>
        <item x="17"/>
        <item x="19"/>
        <item x="20"/>
        <item x="21"/>
        <item x="22"/>
        <item x="18"/>
        <item m="1" x="70"/>
        <item m="1" x="74"/>
        <item m="1" x="72"/>
        <item x="24"/>
        <item m="1" x="81"/>
        <item m="1" x="76"/>
        <item m="1" x="80"/>
        <item m="1" x="77"/>
        <item m="1" x="78"/>
        <item m="1" x="79"/>
        <item m="1" x="71"/>
        <item m="1" x="73"/>
        <item x="37"/>
        <item x="56"/>
        <item x="44"/>
        <item x="23"/>
        <item x="25"/>
        <item x="26"/>
        <item x="28"/>
        <item x="29"/>
        <item x="27"/>
        <item x="31"/>
        <item x="30"/>
        <item x="33"/>
        <item x="38"/>
        <item m="1" x="65"/>
        <item x="34"/>
        <item x="36"/>
        <item x="45"/>
        <item x="39"/>
        <item x="48"/>
        <item x="43"/>
        <item x="40"/>
        <item x="46"/>
        <item m="1" x="68"/>
        <item x="42"/>
        <item x="53"/>
        <item x="54"/>
        <item x="47"/>
        <item x="52"/>
        <item m="1" x="66"/>
        <item m="1" x="64"/>
        <item x="49"/>
        <item m="1" x="69"/>
        <item m="1" x="67"/>
        <item x="51"/>
        <item x="50"/>
        <item x="55"/>
        <item x="41"/>
        <item x="60"/>
        <item m="1" x="63"/>
        <item x="58"/>
        <item x="59"/>
        <item x="32"/>
        <item x="61"/>
        <item x="35"/>
        <item m="1" x="75"/>
        <item x="57"/>
        <item x="8"/>
      </items>
    </pivotField>
    <pivotField compact="0" outline="0" showAll="0"/>
    <pivotField axis="axisPage" compact="0" outline="0" multipleItemSelectionAllowed="1" showAll="0">
      <items count="4">
        <item x="1"/>
        <item x="0"/>
        <item x="2"/>
        <item t="default"/>
      </items>
    </pivotField>
    <pivotField axis="axisRow" compact="0" outline="0" showAll="0">
      <items count="6">
        <item x="0"/>
        <item x="1"/>
        <item x="2"/>
        <item m="1" x="3"/>
        <item m="1" x="4"/>
        <item t="default"/>
      </items>
    </pivotField>
    <pivotField axis="axisPage" compact="0" outline="0" multipleItemSelectionAllowed="1" showAll="0">
      <items count="13">
        <item h="1" x="5"/>
        <item h="1" x="1"/>
        <item h="1" m="1" x="8"/>
        <item h="1" m="1" x="11"/>
        <item h="1" x="2"/>
        <item m="1" x="10"/>
        <item h="1" x="3"/>
        <item h="1" x="4"/>
        <item h="1" m="1" x="9"/>
        <item h="1" m="1" x="6"/>
        <item m="1" x="7"/>
        <item x="0"/>
        <item t="default"/>
      </items>
    </pivotField>
  </pivotFields>
  <rowFields count="5">
    <field x="37"/>
    <field x="34"/>
    <field x="31"/>
    <field x="33"/>
    <field x="32"/>
  </rowFields>
  <rowItems count="47">
    <i>
      <x/>
      <x v="1"/>
      <x v="49"/>
      <x v="4"/>
      <x v="1"/>
    </i>
    <i r="1">
      <x v="2"/>
      <x v="49"/>
      <x v="4"/>
      <x v="1"/>
    </i>
    <i r="1">
      <x v="3"/>
      <x v="1"/>
      <x v="1"/>
      <x v="1"/>
    </i>
    <i r="4">
      <x v="2"/>
    </i>
    <i r="4">
      <x v="4"/>
    </i>
    <i r="4">
      <x v="7"/>
    </i>
    <i r="1">
      <x v="4"/>
      <x v="7"/>
      <x v="2"/>
      <x v="1"/>
    </i>
    <i r="4">
      <x v="4"/>
    </i>
    <i r="4">
      <x v="9"/>
    </i>
    <i r="4">
      <x v="11"/>
    </i>
    <i r="1">
      <x v="5"/>
      <x v="49"/>
      <x v="5"/>
      <x v="1"/>
    </i>
    <i r="1">
      <x v="6"/>
      <x v="6"/>
      <x v="5"/>
      <x v="1"/>
    </i>
    <i r="4">
      <x v="4"/>
    </i>
    <i r="1">
      <x v="7"/>
      <x v="6"/>
      <x v="5"/>
      <x v="6"/>
    </i>
    <i r="4">
      <x v="10"/>
    </i>
    <i r="1">
      <x v="8"/>
      <x v="56"/>
      <x/>
      <x v="1"/>
    </i>
    <i r="1">
      <x v="12"/>
      <x v="14"/>
      <x v="8"/>
      <x v="1"/>
    </i>
    <i r="4">
      <x v="2"/>
    </i>
    <i r="4">
      <x v="4"/>
    </i>
    <i r="4">
      <x v="6"/>
    </i>
    <i r="1">
      <x v="20"/>
      <x v="53"/>
      <x v="2"/>
      <x v="5"/>
    </i>
    <i r="4">
      <x v="20"/>
    </i>
    <i r="4">
      <x v="27"/>
    </i>
    <i r="3">
      <x v="9"/>
      <x v="12"/>
    </i>
    <i r="1">
      <x v="26"/>
      <x v="57"/>
      <x v="13"/>
      <x v="4"/>
    </i>
    <i r="4">
      <x v="5"/>
    </i>
    <i r="1">
      <x v="47"/>
      <x v="57"/>
      <x v="13"/>
      <x v="5"/>
    </i>
    <i r="1">
      <x v="51"/>
      <x v="55"/>
      <x v="5"/>
      <x v="5"/>
    </i>
    <i r="1">
      <x v="53"/>
      <x v="60"/>
      <x v="9"/>
      <x v="34"/>
    </i>
    <i r="1">
      <x v="54"/>
      <x v="59"/>
      <x v="9"/>
      <x v="20"/>
    </i>
    <i r="3">
      <x v="12"/>
      <x v="5"/>
    </i>
    <i r="4">
      <x v="20"/>
    </i>
    <i r="4">
      <x v="31"/>
    </i>
    <i r="4">
      <x v="41"/>
    </i>
    <i r="1">
      <x v="60"/>
      <x v="59"/>
      <x v="12"/>
      <x v="36"/>
    </i>
    <i r="1">
      <x v="61"/>
      <x v="59"/>
      <x v="12"/>
      <x v="5"/>
    </i>
    <i r="4">
      <x v="20"/>
    </i>
    <i r="1">
      <x v="62"/>
      <x v="60"/>
      <x v="18"/>
      <x v="5"/>
    </i>
    <i r="3">
      <x v="19"/>
      <x v="34"/>
    </i>
    <i r="1">
      <x v="65"/>
      <x v="60"/>
      <x v="18"/>
      <x v="5"/>
    </i>
    <i r="1">
      <x v="70"/>
      <x v="59"/>
      <x v="9"/>
      <x v="36"/>
    </i>
    <i r="3">
      <x v="12"/>
      <x v="42"/>
    </i>
    <i r="1">
      <x v="78"/>
      <x v="58"/>
      <x v="9"/>
      <x v="20"/>
    </i>
    <i r="3">
      <x v="12"/>
      <x v="5"/>
    </i>
    <i r="4">
      <x v="20"/>
    </i>
    <i t="default">
      <x/>
    </i>
    <i t="grand">
      <x/>
    </i>
  </rowItems>
  <colItems count="1">
    <i/>
  </colItems>
  <pageFields count="2">
    <pageField fld="36" hier="-1"/>
    <pageField fld="38" hier="-1"/>
  </pageFields>
  <dataFields count="1">
    <dataField name="Sum of Amount in CC Crcy" fld="8" baseField="0" baseItem="0" numFmtId="169"/>
  </dataFields>
  <formats count="1">
    <format dxfId="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679370F-F6B1-44F5-B77B-A0E474B837C8}"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gridDropZones="1" multipleFieldFilters="0">
  <location ref="A3:D43" firstHeaderRow="2" firstDataRow="2" firstDataCol="3"/>
  <pivotFields count="33">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defaultSubtotal="0">
      <items count="20">
        <item h="1" x="0"/>
        <item x="15"/>
        <item x="16"/>
        <item x="3"/>
        <item x="5"/>
        <item x="17"/>
        <item x="12"/>
        <item x="7"/>
        <item x="2"/>
        <item x="10"/>
        <item x="13"/>
        <item x="6"/>
        <item x="9"/>
        <item x="4"/>
        <item x="18"/>
        <item x="1"/>
        <item x="11"/>
        <item x="8"/>
        <item x="14"/>
        <item x="19"/>
      </items>
    </pivotField>
    <pivotField axis="axisRow" compact="0" outline="0" showAll="0">
      <items count="9">
        <item x="2"/>
        <item x="3"/>
        <item x="1"/>
        <item x="4"/>
        <item x="6"/>
        <item x="5"/>
        <item x="7"/>
        <item x="0"/>
        <item t="default"/>
      </items>
    </pivotField>
    <pivotField compact="0" outline="0" showAll="0"/>
    <pivotField axis="axisRow" compact="0" outline="0" showAll="0" defaultSubtotal="0">
      <items count="33">
        <item x="8"/>
        <item x="18"/>
        <item x="27"/>
        <item x="1"/>
        <item x="25"/>
        <item x="13"/>
        <item x="17"/>
        <item x="9"/>
        <item x="10"/>
        <item x="2"/>
        <item x="3"/>
        <item x="16"/>
        <item x="14"/>
        <item x="4"/>
        <item x="0"/>
        <item x="23"/>
        <item x="22"/>
        <item x="5"/>
        <item x="26"/>
        <item x="11"/>
        <item x="19"/>
        <item x="21"/>
        <item x="30"/>
        <item x="6"/>
        <item x="15"/>
        <item x="24"/>
        <item x="12"/>
        <item x="7"/>
        <item x="32"/>
        <item x="28"/>
        <item x="31"/>
        <item x="29"/>
        <item x="20"/>
      </items>
    </pivotField>
  </pivotFields>
  <rowFields count="3">
    <field x="32"/>
    <field x="29"/>
    <field x="30"/>
  </rowFields>
  <rowItems count="39">
    <i>
      <x v="1"/>
      <x v="11"/>
      <x v="3"/>
    </i>
    <i>
      <x v="2"/>
      <x v="11"/>
      <x v="1"/>
    </i>
    <i r="2">
      <x v="2"/>
    </i>
    <i>
      <x v="4"/>
      <x v="10"/>
      <x v="2"/>
    </i>
    <i>
      <x v="5"/>
      <x v="8"/>
      <x v="2"/>
    </i>
    <i>
      <x v="6"/>
      <x v="4"/>
      <x v="1"/>
    </i>
    <i r="2">
      <x v="2"/>
    </i>
    <i r="2">
      <x v="6"/>
    </i>
    <i>
      <x v="11"/>
      <x v="13"/>
      <x v="2"/>
    </i>
    <i r="2">
      <x v="3"/>
    </i>
    <i r="2">
      <x v="6"/>
    </i>
    <i>
      <x v="15"/>
      <x v="9"/>
      <x v="1"/>
    </i>
    <i r="2">
      <x v="2"/>
    </i>
    <i>
      <x v="16"/>
      <x v="12"/>
      <x v="1"/>
    </i>
    <i r="2">
      <x v="2"/>
    </i>
    <i r="2">
      <x v="6"/>
    </i>
    <i>
      <x v="18"/>
      <x v="10"/>
      <x v="1"/>
    </i>
    <i>
      <x v="20"/>
      <x v="7"/>
      <x v="1"/>
    </i>
    <i r="2">
      <x v="2"/>
    </i>
    <i r="2">
      <x v="3"/>
    </i>
    <i>
      <x v="21"/>
      <x v="3"/>
      <x v="1"/>
    </i>
    <i r="2">
      <x v="2"/>
    </i>
    <i>
      <x v="22"/>
      <x v="10"/>
      <x v="2"/>
    </i>
    <i>
      <x v="24"/>
      <x v="3"/>
      <x v="2"/>
    </i>
    <i>
      <x v="25"/>
      <x v="6"/>
      <x v="1"/>
    </i>
    <i r="2">
      <x v="2"/>
    </i>
    <i>
      <x v="26"/>
      <x v="15"/>
      <x v="1"/>
    </i>
    <i r="2">
      <x v="2"/>
    </i>
    <i r="2">
      <x v="4"/>
    </i>
    <i r="2">
      <x v="5"/>
    </i>
    <i>
      <x v="28"/>
      <x v="14"/>
      <x v="2"/>
    </i>
    <i>
      <x v="29"/>
      <x v="18"/>
      <x v="2"/>
    </i>
    <i>
      <x v="30"/>
      <x v="5"/>
      <x v="2"/>
    </i>
    <i>
      <x v="31"/>
      <x v="1"/>
      <x v="3"/>
    </i>
    <i r="1">
      <x v="2"/>
      <x v="3"/>
    </i>
    <i>
      <x v="32"/>
      <x v="16"/>
      <x/>
    </i>
    <i r="1">
      <x v="17"/>
      <x/>
    </i>
    <i r="1">
      <x v="19"/>
      <x v="7"/>
    </i>
    <i t="grand">
      <x/>
    </i>
  </rowItems>
  <colItems count="1">
    <i/>
  </colItems>
  <dataFields count="1">
    <dataField name="Sum of Amount in CC Crcy" fld="8" baseField="0" baseItem="0" numFmtId="43"/>
  </dataFields>
  <formats count="1">
    <format dxfId="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ustomProperty" Target="../customProperty1.bin"/><Relationship Id="rId3" Type="http://schemas.openxmlformats.org/officeDocument/2006/relationships/hyperlink" Target="mailto:info@data.govt.nz" TargetMode="External"/><Relationship Id="rId7" Type="http://schemas.openxmlformats.org/officeDocument/2006/relationships/printerSettings" Target="../printerSettings/printerSettings1.bin"/><Relationship Id="rId2" Type="http://schemas.openxmlformats.org/officeDocument/2006/relationships/hyperlink" Target="https://www.publicservice.govt.nz/resources/ce-expenses-disclosure/" TargetMode="External"/><Relationship Id="rId1" Type="http://schemas.openxmlformats.org/officeDocument/2006/relationships/hyperlink" Target="https://www.data.govt.nz/toolkit/how-do-i-add-or-update-our-chief-executive-expenses/" TargetMode="External"/><Relationship Id="rId6" Type="http://schemas.openxmlformats.org/officeDocument/2006/relationships/hyperlink" Target="https://www.publicservice.govt.nz/assets/Legacy/resources/Chief-Executive-Expense-Disclosure-Guide.pdf" TargetMode="External"/><Relationship Id="rId5" Type="http://schemas.openxmlformats.org/officeDocument/2006/relationships/hyperlink" Target="https://www.data.govt.nz/toolkit/how-do-i-add-or-update-our-chief-executive-expenses/" TargetMode="External"/><Relationship Id="rId10" Type="http://schemas.openxmlformats.org/officeDocument/2006/relationships/comments" Target="../comments1.xml"/><Relationship Id="rId4" Type="http://schemas.openxmlformats.org/officeDocument/2006/relationships/hyperlink" Target="https://www.publicservice.govt.nz/resources/ce-expenses-disclosure/" TargetMode="External"/><Relationship Id="rId9"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customProperty" Target="../customProperty10.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5.bin"/><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customProperty" Target="../customProperty6.bin"/><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customProperty" Target="../customProperty7.bin"/></Relationships>
</file>

<file path=xl/worksheets/_rels/sheet8.xml.rels><?xml version="1.0" encoding="UTF-8" standalone="yes"?>
<Relationships xmlns="http://schemas.openxmlformats.org/package/2006/relationships"><Relationship Id="rId3" Type="http://schemas.openxmlformats.org/officeDocument/2006/relationships/customProperty" Target="../customProperty8.bin"/><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B62"/>
  <sheetViews>
    <sheetView tabSelected="1" zoomScaleNormal="100" workbookViewId="0">
      <selection activeCell="B54" sqref="B54"/>
    </sheetView>
  </sheetViews>
  <sheetFormatPr defaultColWidth="0" defaultRowHeight="14" zeroHeight="1" x14ac:dyDescent="0.3"/>
  <cols>
    <col min="1" max="1" width="219.26953125" style="41" customWidth="1"/>
    <col min="2" max="2" width="33.26953125" style="40" customWidth="1"/>
    <col min="3" max="16384" width="8.7265625" hidden="1"/>
  </cols>
  <sheetData>
    <row r="1" spans="1:2" ht="23.25" customHeight="1" x14ac:dyDescent="0.3">
      <c r="A1" s="39" t="s">
        <v>0</v>
      </c>
    </row>
    <row r="2" spans="1:2" ht="33" customHeight="1" x14ac:dyDescent="0.3">
      <c r="A2" s="103" t="s">
        <v>1</v>
      </c>
    </row>
    <row r="3" spans="1:2" ht="17.25" customHeight="1" x14ac:dyDescent="0.3"/>
    <row r="4" spans="1:2" ht="23.25" customHeight="1" x14ac:dyDescent="0.3">
      <c r="A4" s="129" t="s">
        <v>2</v>
      </c>
    </row>
    <row r="5" spans="1:2" ht="17.25" customHeight="1" x14ac:dyDescent="0.3"/>
    <row r="6" spans="1:2" ht="23.25" customHeight="1" x14ac:dyDescent="0.3">
      <c r="A6" s="42" t="s">
        <v>3</v>
      </c>
    </row>
    <row r="7" spans="1:2" ht="17.25" customHeight="1" x14ac:dyDescent="0.3">
      <c r="A7" s="43" t="s">
        <v>4</v>
      </c>
    </row>
    <row r="8" spans="1:2" ht="17.25" customHeight="1" x14ac:dyDescent="0.3">
      <c r="A8" s="43" t="s">
        <v>5</v>
      </c>
    </row>
    <row r="9" spans="1:2" ht="17.25" customHeight="1" x14ac:dyDescent="0.3">
      <c r="A9" s="43"/>
    </row>
    <row r="10" spans="1:2" ht="23.25" customHeight="1" x14ac:dyDescent="0.25">
      <c r="A10" s="42" t="s">
        <v>6</v>
      </c>
      <c r="B10" s="69" t="s">
        <v>7</v>
      </c>
    </row>
    <row r="11" spans="1:2" ht="17.25" customHeight="1" x14ac:dyDescent="0.3">
      <c r="A11" s="44" t="s">
        <v>8</v>
      </c>
    </row>
    <row r="12" spans="1:2" ht="17.25" customHeight="1" x14ac:dyDescent="0.3">
      <c r="A12" s="43" t="s">
        <v>9</v>
      </c>
    </row>
    <row r="13" spans="1:2" ht="17.25" customHeight="1" x14ac:dyDescent="0.3">
      <c r="A13" s="43" t="s">
        <v>10</v>
      </c>
    </row>
    <row r="14" spans="1:2" ht="17.25" customHeight="1" x14ac:dyDescent="0.3">
      <c r="A14" s="45" t="s">
        <v>11</v>
      </c>
    </row>
    <row r="15" spans="1:2" ht="17.25" customHeight="1" x14ac:dyDescent="0.3">
      <c r="A15" s="43" t="s">
        <v>12</v>
      </c>
    </row>
    <row r="16" spans="1:2" ht="17.25" customHeight="1" x14ac:dyDescent="0.3">
      <c r="A16" s="43"/>
    </row>
    <row r="17" spans="1:1" ht="23.25" customHeight="1" x14ac:dyDescent="0.3">
      <c r="A17" s="42" t="s">
        <v>13</v>
      </c>
    </row>
    <row r="18" spans="1:1" ht="17.25" customHeight="1" x14ac:dyDescent="0.3">
      <c r="A18" s="45" t="s">
        <v>14</v>
      </c>
    </row>
    <row r="19" spans="1:1" ht="17.25" customHeight="1" x14ac:dyDescent="0.3">
      <c r="A19" s="45" t="s">
        <v>15</v>
      </c>
    </row>
    <row r="20" spans="1:1" ht="17.25" customHeight="1" x14ac:dyDescent="0.3">
      <c r="A20" s="65" t="s">
        <v>16</v>
      </c>
    </row>
    <row r="21" spans="1:1" ht="17.25" customHeight="1" x14ac:dyDescent="0.3">
      <c r="A21" s="46"/>
    </row>
    <row r="22" spans="1:1" ht="23.25" customHeight="1" x14ac:dyDescent="0.3">
      <c r="A22" s="42" t="s">
        <v>17</v>
      </c>
    </row>
    <row r="23" spans="1:1" ht="17.25" customHeight="1" x14ac:dyDescent="0.3">
      <c r="A23" s="46" t="s">
        <v>18</v>
      </c>
    </row>
    <row r="24" spans="1:1" ht="17.25" customHeight="1" x14ac:dyDescent="0.3">
      <c r="A24" s="46"/>
    </row>
    <row r="25" spans="1:1" ht="23.25" customHeight="1" x14ac:dyDescent="0.3">
      <c r="A25" s="42" t="s">
        <v>19</v>
      </c>
    </row>
    <row r="26" spans="1:1" ht="17.25" customHeight="1" x14ac:dyDescent="0.3">
      <c r="A26" s="47" t="s">
        <v>20</v>
      </c>
    </row>
    <row r="27" spans="1:1" ht="32.25" customHeight="1" x14ac:dyDescent="0.3">
      <c r="A27" s="45" t="s">
        <v>21</v>
      </c>
    </row>
    <row r="28" spans="1:1" ht="17.25" customHeight="1" x14ac:dyDescent="0.3">
      <c r="A28" s="47" t="s">
        <v>22</v>
      </c>
    </row>
    <row r="29" spans="1:1" ht="32.25" customHeight="1" x14ac:dyDescent="0.3">
      <c r="A29" s="45" t="s">
        <v>23</v>
      </c>
    </row>
    <row r="30" spans="1:1" ht="17.25" customHeight="1" x14ac:dyDescent="0.3">
      <c r="A30" s="47" t="s">
        <v>24</v>
      </c>
    </row>
    <row r="31" spans="1:1" ht="17.25" customHeight="1" x14ac:dyDescent="0.3">
      <c r="A31" s="45" t="s">
        <v>25</v>
      </c>
    </row>
    <row r="32" spans="1:1" ht="17.25" customHeight="1" x14ac:dyDescent="0.3">
      <c r="A32" s="47" t="s">
        <v>26</v>
      </c>
    </row>
    <row r="33" spans="1:1" ht="32.25" customHeight="1" x14ac:dyDescent="0.3">
      <c r="A33" s="45" t="s">
        <v>27</v>
      </c>
    </row>
    <row r="34" spans="1:1" ht="32.25" customHeight="1" x14ac:dyDescent="0.3">
      <c r="A34" s="44" t="s">
        <v>28</v>
      </c>
    </row>
    <row r="35" spans="1:1" ht="17.25" customHeight="1" x14ac:dyDescent="0.3">
      <c r="A35" s="47" t="s">
        <v>29</v>
      </c>
    </row>
    <row r="36" spans="1:1" ht="32.25" customHeight="1" x14ac:dyDescent="0.3">
      <c r="A36" s="45" t="s">
        <v>30</v>
      </c>
    </row>
    <row r="37" spans="1:1" ht="32.25" customHeight="1" x14ac:dyDescent="0.3">
      <c r="A37" s="45" t="s">
        <v>31</v>
      </c>
    </row>
    <row r="38" spans="1:1" ht="32.25" customHeight="1" x14ac:dyDescent="0.3">
      <c r="A38" s="45" t="s">
        <v>32</v>
      </c>
    </row>
    <row r="39" spans="1:1" ht="17.25" customHeight="1" x14ac:dyDescent="0.3">
      <c r="A39" s="44"/>
    </row>
    <row r="40" spans="1:1" ht="22.5" customHeight="1" x14ac:dyDescent="0.3">
      <c r="A40" s="42" t="s">
        <v>33</v>
      </c>
    </row>
    <row r="41" spans="1:1" ht="17.25" customHeight="1" x14ac:dyDescent="0.3">
      <c r="A41" s="51" t="s">
        <v>34</v>
      </c>
    </row>
    <row r="42" spans="1:1" ht="17.25" customHeight="1" x14ac:dyDescent="0.3">
      <c r="A42" s="48" t="s">
        <v>35</v>
      </c>
    </row>
    <row r="43" spans="1:1" ht="17.25" customHeight="1" x14ac:dyDescent="0.3">
      <c r="A43" s="46" t="s">
        <v>36</v>
      </c>
    </row>
    <row r="44" spans="1:1" ht="32.25" customHeight="1" x14ac:dyDescent="0.3">
      <c r="A44" s="46" t="s">
        <v>37</v>
      </c>
    </row>
    <row r="45" spans="1:1" ht="32.25" customHeight="1" x14ac:dyDescent="0.3">
      <c r="A45" s="46" t="s">
        <v>38</v>
      </c>
    </row>
    <row r="46" spans="1:1" ht="17.25" customHeight="1" x14ac:dyDescent="0.3">
      <c r="A46" s="49" t="s">
        <v>39</v>
      </c>
    </row>
    <row r="47" spans="1:1" ht="32.25" customHeight="1" x14ac:dyDescent="0.3">
      <c r="A47" s="45" t="s">
        <v>40</v>
      </c>
    </row>
    <row r="48" spans="1:1" ht="32.25" customHeight="1" x14ac:dyDescent="0.3">
      <c r="A48" s="45" t="s">
        <v>41</v>
      </c>
    </row>
    <row r="49" spans="1:1" ht="32.25" customHeight="1" x14ac:dyDescent="0.3">
      <c r="A49" s="46" t="s">
        <v>42</v>
      </c>
    </row>
    <row r="50" spans="1:1" ht="17.25" customHeight="1" x14ac:dyDescent="0.3">
      <c r="A50" s="46" t="s">
        <v>43</v>
      </c>
    </row>
    <row r="51" spans="1:1" x14ac:dyDescent="0.3">
      <c r="A51" s="46" t="s">
        <v>44</v>
      </c>
    </row>
    <row r="52" spans="1:1" ht="17.25" customHeight="1" x14ac:dyDescent="0.3">
      <c r="A52" s="46"/>
    </row>
    <row r="53" spans="1:1" ht="22.5" customHeight="1" x14ac:dyDescent="0.3">
      <c r="A53" s="42" t="s">
        <v>45</v>
      </c>
    </row>
    <row r="54" spans="1:1" ht="32.25" customHeight="1" x14ac:dyDescent="0.3">
      <c r="A54" s="131" t="s">
        <v>46</v>
      </c>
    </row>
    <row r="55" spans="1:1" ht="17.25" customHeight="1" x14ac:dyDescent="0.3">
      <c r="A55" s="50" t="s">
        <v>47</v>
      </c>
    </row>
    <row r="56" spans="1:1" ht="17.25" customHeight="1" x14ac:dyDescent="0.3">
      <c r="A56" s="51" t="s">
        <v>48</v>
      </c>
    </row>
    <row r="57" spans="1:1" ht="17.25" customHeight="1" x14ac:dyDescent="0.3">
      <c r="A57" s="65" t="s">
        <v>49</v>
      </c>
    </row>
    <row r="58" spans="1:1" ht="17.25" customHeight="1" x14ac:dyDescent="0.3">
      <c r="A58" s="130" t="s">
        <v>50</v>
      </c>
    </row>
    <row r="59" spans="1:1" x14ac:dyDescent="0.3"/>
    <row r="61" spans="1:1" hidden="1" x14ac:dyDescent="0.3">
      <c r="A61" s="52"/>
    </row>
    <row r="62" spans="1:1" x14ac:dyDescent="0.3"/>
  </sheetData>
  <hyperlinks>
    <hyperlink ref="A20" r:id="rId1" xr:uid="{00000000-0004-0000-0000-000000000000}"/>
    <hyperlink ref="A41" r:id="rId2" xr:uid="{00000000-0004-0000-0000-000001000000}"/>
    <hyperlink ref="A56" r:id="rId3" display="mailto:info@data.govt.nz" xr:uid="{00000000-0004-0000-0000-000003000000}"/>
    <hyperlink ref="A58" r:id="rId4" xr:uid="{00000000-0004-0000-0000-000004000000}"/>
    <hyperlink ref="A57" r:id="rId5" display="They are posted on agency websites and linked to www.data.govt.nz. See: https://www.data.govt.nz/toolkit/how-do-i-add-or-update-our-chief-executive-expenses/" xr:uid="{00000000-0004-0000-0000-000007000000}"/>
    <hyperlink ref="A2" r:id="rId6" display="https://www.publicservice.govt.nz/assets/Legacy/resources/Chief-Executive-Expense-Disclosure-Guide.pdf" xr:uid="{5BCCB646-AAC4-46B9-B1FF-55A40DD85E73}"/>
  </hyperlinks>
  <pageMargins left="0.70866141732283472" right="0.70866141732283472" top="0.74803149606299213" bottom="0.74803149606299213" header="0.31496062992125984" footer="0.31496062992125984"/>
  <pageSetup paperSize="8" orientation="landscape" r:id="rId7"/>
  <headerFooter>
    <oddFooter>&amp;LCE Expense Disclosure Workbook 2018&amp;RWorksheet - Guidance</oddFooter>
  </headerFooter>
  <customProperties>
    <customPr name="_pios_id" r:id="rId8"/>
  </customProperties>
  <legacyDrawing r:id="rId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58ACC-EE97-46A1-825C-8094FCF323E5}">
  <dimension ref="A2:AC81"/>
  <sheetViews>
    <sheetView topLeftCell="A54" workbookViewId="0">
      <selection activeCell="B7" sqref="B7:F7"/>
    </sheetView>
  </sheetViews>
  <sheetFormatPr defaultRowHeight="12.5" x14ac:dyDescent="0.25"/>
  <cols>
    <col min="1" max="1" width="16.453125" bestFit="1" customWidth="1"/>
    <col min="2" max="2" width="22.26953125" customWidth="1"/>
    <col min="3" max="4" width="14.26953125" bestFit="1" customWidth="1"/>
    <col min="5" max="5" width="21.7265625" bestFit="1" customWidth="1"/>
    <col min="6" max="6" width="19.81640625" bestFit="1" customWidth="1"/>
    <col min="7" max="7" width="13.453125" bestFit="1" customWidth="1"/>
    <col min="8" max="8" width="19.81640625" bestFit="1" customWidth="1"/>
    <col min="9" max="9" width="20.1796875" bestFit="1" customWidth="1"/>
    <col min="10" max="10" width="24.453125" bestFit="1" customWidth="1"/>
    <col min="11" max="11" width="14.54296875" bestFit="1" customWidth="1"/>
    <col min="12" max="12" width="20.26953125" bestFit="1" customWidth="1"/>
    <col min="13" max="13" width="14.1796875" bestFit="1" customWidth="1"/>
    <col min="14" max="14" width="13.26953125" bestFit="1" customWidth="1"/>
    <col min="15" max="15" width="9.54296875" bestFit="1" customWidth="1"/>
    <col min="16" max="16" width="18.7265625" bestFit="1" customWidth="1"/>
    <col min="17" max="17" width="10.7265625" bestFit="1" customWidth="1"/>
    <col min="18" max="18" width="15.54296875" bestFit="1" customWidth="1"/>
    <col min="19" max="19" width="10" bestFit="1" customWidth="1"/>
    <col min="20" max="20" width="42.81640625" bestFit="1" customWidth="1"/>
    <col min="21" max="21" width="17.81640625" bestFit="1" customWidth="1"/>
    <col min="22" max="22" width="9.7265625" bestFit="1" customWidth="1"/>
  </cols>
  <sheetData>
    <row r="2" spans="1:29" x14ac:dyDescent="0.25">
      <c r="B2" t="s">
        <v>489</v>
      </c>
      <c r="C2" t="s">
        <v>490</v>
      </c>
    </row>
    <row r="3" spans="1:29" x14ac:dyDescent="0.25">
      <c r="B3" t="s">
        <v>491</v>
      </c>
      <c r="C3" t="s">
        <v>492</v>
      </c>
    </row>
    <row r="14" spans="1:29" ht="14" x14ac:dyDescent="0.3">
      <c r="A14" s="132" t="s">
        <v>190</v>
      </c>
      <c r="B14" s="132" t="s">
        <v>191</v>
      </c>
      <c r="C14" s="132" t="s">
        <v>192</v>
      </c>
      <c r="D14" s="132" t="s">
        <v>193</v>
      </c>
      <c r="E14" s="132" t="s">
        <v>194</v>
      </c>
      <c r="F14" s="132" t="s">
        <v>195</v>
      </c>
      <c r="G14" s="132" t="s">
        <v>196</v>
      </c>
      <c r="H14" s="132" t="s">
        <v>197</v>
      </c>
      <c r="I14" s="132" t="s">
        <v>198</v>
      </c>
      <c r="J14" s="132" t="s">
        <v>199</v>
      </c>
      <c r="K14" s="132" t="s">
        <v>200</v>
      </c>
      <c r="L14" s="132" t="s">
        <v>201</v>
      </c>
      <c r="M14" s="132" t="s">
        <v>202</v>
      </c>
      <c r="N14" s="132" t="s">
        <v>203</v>
      </c>
      <c r="O14" s="132" t="s">
        <v>204</v>
      </c>
      <c r="P14" s="132" t="s">
        <v>205</v>
      </c>
      <c r="Q14" s="132" t="s">
        <v>206</v>
      </c>
      <c r="R14" s="132" t="s">
        <v>207</v>
      </c>
      <c r="S14" s="132" t="s">
        <v>208</v>
      </c>
      <c r="T14" s="132" t="s">
        <v>209</v>
      </c>
      <c r="U14" s="132" t="s">
        <v>210</v>
      </c>
      <c r="V14" s="132" t="s">
        <v>211</v>
      </c>
      <c r="W14" s="132" t="s">
        <v>212</v>
      </c>
      <c r="X14" s="132" t="s">
        <v>213</v>
      </c>
      <c r="Y14" s="132" t="s">
        <v>214</v>
      </c>
      <c r="Z14" s="132" t="s">
        <v>215</v>
      </c>
      <c r="AA14" s="132" t="s">
        <v>216</v>
      </c>
      <c r="AB14" s="132" t="s">
        <v>217</v>
      </c>
      <c r="AC14" s="132" t="s">
        <v>218</v>
      </c>
    </row>
    <row r="15" spans="1:29" x14ac:dyDescent="0.25">
      <c r="A15" s="133"/>
      <c r="B15" s="133"/>
      <c r="C15" s="133"/>
      <c r="D15" s="133"/>
      <c r="E15" s="133"/>
      <c r="F15" s="133"/>
      <c r="G15" s="133"/>
      <c r="H15" s="133"/>
      <c r="I15" s="134"/>
      <c r="J15" s="133"/>
      <c r="K15" s="133"/>
      <c r="L15" s="133"/>
      <c r="M15" s="135"/>
      <c r="N15" s="133"/>
      <c r="Q15" s="133"/>
      <c r="T15" s="133"/>
      <c r="U15" s="133"/>
      <c r="V15" s="133"/>
      <c r="X15" s="133"/>
      <c r="AC15" s="133"/>
    </row>
    <row r="16" spans="1:29" x14ac:dyDescent="0.25">
      <c r="A16" s="133"/>
      <c r="B16" s="133"/>
      <c r="C16" s="133"/>
      <c r="D16" s="133"/>
      <c r="E16" s="133"/>
      <c r="F16" s="133"/>
      <c r="G16" s="133"/>
      <c r="H16" s="133"/>
      <c r="I16" s="134"/>
      <c r="J16" s="133"/>
      <c r="K16" s="133"/>
      <c r="L16" s="133"/>
      <c r="M16" s="135"/>
      <c r="N16" s="133"/>
      <c r="Q16" s="133"/>
      <c r="T16" s="136"/>
      <c r="U16" s="133"/>
      <c r="V16" s="133"/>
      <c r="X16" s="133"/>
      <c r="AC16" s="133"/>
    </row>
    <row r="17" spans="1:29" x14ac:dyDescent="0.25">
      <c r="A17" s="133"/>
      <c r="B17" s="133"/>
      <c r="C17" s="133"/>
      <c r="D17" s="133"/>
      <c r="E17" s="133"/>
      <c r="F17" s="133"/>
      <c r="G17" s="133"/>
      <c r="H17" s="133"/>
      <c r="I17" s="134"/>
      <c r="J17" s="133"/>
      <c r="K17" s="133"/>
      <c r="L17" s="133"/>
      <c r="M17" s="135"/>
      <c r="N17" s="133"/>
      <c r="Q17" s="133"/>
      <c r="T17" s="136"/>
      <c r="U17" s="133"/>
      <c r="V17" s="133"/>
      <c r="X17" s="133"/>
      <c r="AC17" s="133"/>
    </row>
    <row r="18" spans="1:29" x14ac:dyDescent="0.25">
      <c r="A18" s="133"/>
      <c r="B18" s="133"/>
      <c r="C18" s="133"/>
      <c r="D18" s="133"/>
      <c r="E18" s="133"/>
      <c r="F18" s="133"/>
      <c r="G18" s="133"/>
      <c r="H18" s="133"/>
      <c r="I18" s="134"/>
      <c r="J18" s="133"/>
      <c r="K18" s="133"/>
      <c r="L18" s="133"/>
      <c r="M18" s="135"/>
      <c r="N18" s="133"/>
      <c r="Q18" s="133"/>
      <c r="T18" s="133"/>
      <c r="U18" s="133"/>
      <c r="V18" s="133"/>
      <c r="X18" s="133"/>
      <c r="AC18" s="133"/>
    </row>
    <row r="19" spans="1:29" x14ac:dyDescent="0.25">
      <c r="A19" s="133"/>
      <c r="B19" s="133"/>
      <c r="C19" s="133"/>
      <c r="D19" s="133"/>
      <c r="E19" s="133"/>
      <c r="F19" s="133"/>
      <c r="G19" s="133"/>
      <c r="H19" s="133"/>
      <c r="I19" s="134"/>
      <c r="J19" s="133"/>
      <c r="K19" s="133"/>
      <c r="L19" s="133"/>
      <c r="M19" s="135"/>
      <c r="N19" s="133"/>
      <c r="Q19" s="133"/>
      <c r="T19" s="133"/>
      <c r="U19" s="133"/>
      <c r="V19" s="133"/>
      <c r="X19" s="133"/>
      <c r="AC19" s="133"/>
    </row>
    <row r="20" spans="1:29" x14ac:dyDescent="0.25">
      <c r="A20" s="133"/>
      <c r="B20" s="133"/>
      <c r="C20" s="133"/>
      <c r="D20" s="133"/>
      <c r="E20" s="133"/>
      <c r="F20" s="133"/>
      <c r="G20" s="133"/>
      <c r="H20" s="133"/>
      <c r="I20" s="134"/>
      <c r="J20" s="133"/>
      <c r="K20" s="133"/>
      <c r="L20" s="133"/>
      <c r="M20" s="135"/>
      <c r="N20" s="133"/>
      <c r="Q20" s="133"/>
      <c r="T20" s="133"/>
      <c r="U20" s="133"/>
      <c r="V20" s="133"/>
      <c r="X20" s="133"/>
      <c r="AC20" s="133"/>
    </row>
    <row r="21" spans="1:29" x14ac:dyDescent="0.25">
      <c r="A21" s="133"/>
      <c r="B21" s="133"/>
      <c r="C21" s="133"/>
      <c r="D21" s="133"/>
      <c r="E21" s="133"/>
      <c r="F21" s="133"/>
      <c r="G21" s="133"/>
      <c r="H21" s="133"/>
      <c r="I21" s="134"/>
      <c r="J21" s="133"/>
      <c r="K21" s="133"/>
      <c r="L21" s="133"/>
      <c r="M21" s="135"/>
      <c r="N21" s="133"/>
      <c r="Q21" s="133"/>
      <c r="T21" s="133"/>
      <c r="U21" s="133"/>
      <c r="V21" s="133"/>
      <c r="X21" s="133"/>
      <c r="AC21" s="133"/>
    </row>
    <row r="22" spans="1:29" x14ac:dyDescent="0.25">
      <c r="A22" s="133"/>
      <c r="B22" s="133"/>
      <c r="C22" s="133"/>
      <c r="D22" s="133"/>
      <c r="E22" s="133"/>
      <c r="F22" s="133"/>
      <c r="G22" s="133"/>
      <c r="H22" s="133"/>
      <c r="I22" s="134"/>
      <c r="J22" s="133"/>
      <c r="K22" s="133"/>
      <c r="L22" s="133"/>
      <c r="M22" s="135"/>
      <c r="N22" s="133"/>
      <c r="Q22" s="133"/>
      <c r="T22" s="133"/>
      <c r="U22" s="133"/>
      <c r="V22" s="133"/>
      <c r="X22" s="133"/>
      <c r="AC22" s="133"/>
    </row>
    <row r="23" spans="1:29" x14ac:dyDescent="0.25">
      <c r="A23" s="133"/>
      <c r="B23" s="133"/>
      <c r="C23" s="133"/>
      <c r="D23" s="133"/>
      <c r="E23" s="133"/>
      <c r="F23" s="133"/>
      <c r="G23" s="133"/>
      <c r="H23" s="133"/>
      <c r="I23" s="134"/>
      <c r="J23" s="133"/>
      <c r="K23" s="133"/>
      <c r="L23" s="133"/>
      <c r="M23" s="135"/>
      <c r="N23" s="133"/>
      <c r="Q23" s="133"/>
      <c r="T23" s="133"/>
      <c r="U23" s="133"/>
      <c r="V23" s="133"/>
      <c r="X23" s="133"/>
      <c r="AC23" s="133"/>
    </row>
    <row r="68" spans="2:3" ht="13" x14ac:dyDescent="0.3">
      <c r="B68" s="21" t="s">
        <v>791</v>
      </c>
    </row>
    <row r="70" spans="2:3" x14ac:dyDescent="0.25">
      <c r="C70" s="178"/>
    </row>
    <row r="71" spans="2:3" x14ac:dyDescent="0.25">
      <c r="B71" t="s">
        <v>67</v>
      </c>
      <c r="C71" s="178">
        <f>+'Summary and sign-off'!B11</f>
        <v>21385.309999999998</v>
      </c>
    </row>
    <row r="72" spans="2:3" x14ac:dyDescent="0.25">
      <c r="B72" t="s">
        <v>24</v>
      </c>
      <c r="C72" s="178">
        <f>+'Summary and sign-off'!B12</f>
        <v>0</v>
      </c>
    </row>
    <row r="73" spans="2:3" x14ac:dyDescent="0.25">
      <c r="B73" t="s">
        <v>70</v>
      </c>
      <c r="C73" s="178">
        <f>+'Summary and sign-off'!B13</f>
        <v>10800</v>
      </c>
    </row>
    <row r="74" spans="2:3" x14ac:dyDescent="0.25">
      <c r="C74" s="178"/>
    </row>
    <row r="75" spans="2:3" ht="13" x14ac:dyDescent="0.3">
      <c r="B75" s="21" t="s">
        <v>447</v>
      </c>
      <c r="C75" s="178">
        <f>SUM(C71:C73)</f>
        <v>32185.309999999998</v>
      </c>
    </row>
    <row r="76" spans="2:3" x14ac:dyDescent="0.25">
      <c r="C76" s="178"/>
    </row>
    <row r="77" spans="2:3" x14ac:dyDescent="0.25">
      <c r="C77" s="178"/>
    </row>
    <row r="78" spans="2:3" ht="13" x14ac:dyDescent="0.3">
      <c r="B78" s="21" t="s">
        <v>635</v>
      </c>
      <c r="C78" s="178">
        <f>+GETPIVOTDATA("Amount in CC Crcy",'Pivot PN expenses'!$A$4)</f>
        <v>-1277.9500000000005</v>
      </c>
    </row>
    <row r="79" spans="2:3" x14ac:dyDescent="0.25">
      <c r="C79" s="178"/>
    </row>
    <row r="80" spans="2:3" x14ac:dyDescent="0.25">
      <c r="C80" s="178">
        <f>+C78-C75</f>
        <v>-33463.259999999995</v>
      </c>
    </row>
    <row r="81" spans="3:3" x14ac:dyDescent="0.25">
      <c r="C81" s="178"/>
    </row>
  </sheetData>
  <pageMargins left="0.7" right="0.7" top="0.75" bottom="0.75" header="0.3" footer="0.3"/>
  <customProperties>
    <customPr name="_pios_id" r:id="rId1"/>
  </customPropertie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pageSetUpPr fitToPage="1"/>
  </sheetPr>
  <dimension ref="A1:K61"/>
  <sheetViews>
    <sheetView zoomScaleNormal="100" workbookViewId="0">
      <selection activeCell="B16" sqref="B16"/>
    </sheetView>
  </sheetViews>
  <sheetFormatPr defaultColWidth="0" defaultRowHeight="12.5" zeroHeight="1" x14ac:dyDescent="0.25"/>
  <cols>
    <col min="1" max="1" width="35.7265625" customWidth="1"/>
    <col min="2" max="2" width="21.54296875" customWidth="1"/>
    <col min="3" max="3" width="33.54296875" customWidth="1"/>
    <col min="4" max="4" width="4.453125" customWidth="1"/>
    <col min="5" max="5" width="29" customWidth="1"/>
    <col min="6" max="6" width="19" customWidth="1"/>
    <col min="7" max="7" width="42" customWidth="1"/>
    <col min="8" max="11" width="9.1796875" hidden="1" customWidth="1"/>
    <col min="12" max="16384" width="9.1796875" hidden="1"/>
  </cols>
  <sheetData>
    <row r="1" spans="1:11" ht="26.25" customHeight="1" x14ac:dyDescent="0.25">
      <c r="A1" s="182" t="s">
        <v>51</v>
      </c>
      <c r="B1" s="182"/>
      <c r="C1" s="182"/>
      <c r="D1" s="182"/>
      <c r="E1" s="182"/>
      <c r="F1" s="182"/>
      <c r="G1" s="17"/>
      <c r="H1" s="17"/>
      <c r="I1" s="17"/>
      <c r="J1" s="17"/>
      <c r="K1" s="17"/>
    </row>
    <row r="2" spans="1:11" ht="21" customHeight="1" x14ac:dyDescent="0.25">
      <c r="A2" s="3" t="s">
        <v>52</v>
      </c>
      <c r="B2" s="183" t="s">
        <v>53</v>
      </c>
      <c r="C2" s="183"/>
      <c r="D2" s="183"/>
      <c r="E2" s="183"/>
      <c r="F2" s="183"/>
      <c r="G2" s="17"/>
      <c r="H2" s="17"/>
      <c r="I2" s="17"/>
      <c r="J2" s="17"/>
      <c r="K2" s="17"/>
    </row>
    <row r="3" spans="1:11" ht="15.5" x14ac:dyDescent="0.25">
      <c r="A3" s="3" t="s">
        <v>54</v>
      </c>
      <c r="B3" s="183" t="s">
        <v>55</v>
      </c>
      <c r="C3" s="183"/>
      <c r="D3" s="183"/>
      <c r="E3" s="183"/>
      <c r="F3" s="183"/>
      <c r="G3" s="17"/>
      <c r="H3" s="17"/>
      <c r="I3" s="17"/>
      <c r="J3" s="17"/>
      <c r="K3" s="17"/>
    </row>
    <row r="4" spans="1:11" ht="21" customHeight="1" x14ac:dyDescent="0.25">
      <c r="A4" s="3" t="s">
        <v>56</v>
      </c>
      <c r="B4" s="184">
        <v>45474</v>
      </c>
      <c r="C4" s="184"/>
      <c r="D4" s="184"/>
      <c r="E4" s="184"/>
      <c r="F4" s="184"/>
      <c r="G4" s="17"/>
      <c r="H4" s="17"/>
      <c r="I4" s="17"/>
      <c r="J4" s="17"/>
      <c r="K4" s="17"/>
    </row>
    <row r="5" spans="1:11" ht="21" customHeight="1" x14ac:dyDescent="0.25">
      <c r="A5" s="3" t="s">
        <v>57</v>
      </c>
      <c r="B5" s="184">
        <v>45838</v>
      </c>
      <c r="C5" s="184"/>
      <c r="D5" s="184"/>
      <c r="E5" s="184"/>
      <c r="F5" s="184"/>
      <c r="G5" s="17"/>
      <c r="H5" s="17"/>
      <c r="I5" s="17"/>
      <c r="J5" s="17"/>
      <c r="K5" s="17"/>
    </row>
    <row r="6" spans="1:11" ht="21" customHeight="1" x14ac:dyDescent="0.25">
      <c r="A6" s="3" t="s">
        <v>58</v>
      </c>
      <c r="B6" s="181" t="str">
        <f>IF(AND(Travel!B7&lt;&gt;A30,Hospitality!B7&lt;&gt;A30,'All other expenses'!B7&lt;&gt;A30,'Gifts and benefits'!B7&lt;&gt;A30),A31,IF(AND(Travel!B7=A30,Hospitality!B7=A30,'All other expenses'!B7=A30,'Gifts and benefits'!B7=A30),A33,A32))</f>
        <v>Data and totals checked on all sheets</v>
      </c>
      <c r="C6" s="181"/>
      <c r="D6" s="181"/>
      <c r="E6" s="181"/>
      <c r="F6" s="181"/>
      <c r="G6" s="23"/>
      <c r="H6" s="17"/>
      <c r="I6" s="17"/>
      <c r="J6" s="17"/>
      <c r="K6" s="17"/>
    </row>
    <row r="7" spans="1:11" ht="31" x14ac:dyDescent="0.25">
      <c r="A7" s="3" t="s">
        <v>59</v>
      </c>
      <c r="B7" s="180" t="s">
        <v>91</v>
      </c>
      <c r="C7" s="180"/>
      <c r="D7" s="180"/>
      <c r="E7" s="180"/>
      <c r="F7" s="180"/>
      <c r="G7" s="23"/>
      <c r="H7" s="17"/>
      <c r="I7" s="17"/>
      <c r="J7" s="17"/>
      <c r="K7" s="17"/>
    </row>
    <row r="8" spans="1:11" ht="25.5" customHeight="1" x14ac:dyDescent="0.25">
      <c r="A8" s="3" t="s">
        <v>61</v>
      </c>
      <c r="B8" s="180" t="s">
        <v>792</v>
      </c>
      <c r="C8" s="180"/>
      <c r="D8" s="180"/>
      <c r="E8" s="180"/>
      <c r="F8" s="180"/>
      <c r="G8" s="23"/>
      <c r="H8" s="17"/>
      <c r="I8" s="17"/>
      <c r="J8" s="17"/>
      <c r="K8" s="17"/>
    </row>
    <row r="9" spans="1:11" ht="66.75" customHeight="1" x14ac:dyDescent="0.25">
      <c r="A9" s="179" t="s">
        <v>62</v>
      </c>
      <c r="B9" s="179"/>
      <c r="C9" s="179"/>
      <c r="D9" s="179"/>
      <c r="E9" s="179"/>
      <c r="F9" s="179"/>
      <c r="G9" s="23"/>
      <c r="H9" s="17"/>
      <c r="I9" s="17"/>
      <c r="J9" s="17"/>
      <c r="K9" s="17"/>
    </row>
    <row r="10" spans="1:11" s="93" customFormat="1" ht="36" customHeight="1" x14ac:dyDescent="0.3">
      <c r="A10" s="87" t="s">
        <v>63</v>
      </c>
      <c r="B10" s="88" t="s">
        <v>64</v>
      </c>
      <c r="C10" s="88" t="s">
        <v>65</v>
      </c>
      <c r="D10" s="89"/>
      <c r="E10" s="90" t="s">
        <v>29</v>
      </c>
      <c r="F10" s="91" t="s">
        <v>66</v>
      </c>
      <c r="G10" s="92"/>
      <c r="H10" s="92"/>
      <c r="I10" s="92"/>
      <c r="J10" s="92"/>
      <c r="K10" s="92"/>
    </row>
    <row r="11" spans="1:11" ht="27.75" customHeight="1" x14ac:dyDescent="0.35">
      <c r="A11" s="8" t="s">
        <v>67</v>
      </c>
      <c r="B11" s="59">
        <f>B15+B16+B17</f>
        <v>21385.309999999998</v>
      </c>
      <c r="C11" s="66" t="str">
        <f>IF(Travel!B6="",A34,Travel!B6)</f>
        <v>Figures exclude GST</v>
      </c>
      <c r="D11" s="6"/>
      <c r="E11" s="8" t="s">
        <v>68</v>
      </c>
      <c r="F11" s="33">
        <f>'Gifts and benefits'!C25</f>
        <v>2</v>
      </c>
      <c r="G11" s="29"/>
      <c r="H11" s="29"/>
      <c r="I11" s="29"/>
      <c r="J11" s="29"/>
      <c r="K11" s="29"/>
    </row>
    <row r="12" spans="1:11" ht="27.75" customHeight="1" x14ac:dyDescent="0.35">
      <c r="A12" s="8" t="s">
        <v>24</v>
      </c>
      <c r="B12" s="59">
        <f>Hospitality!B27</f>
        <v>0</v>
      </c>
      <c r="C12" s="66" t="str">
        <f>IF(Hospitality!B6="",A34,Hospitality!B6)</f>
        <v>Figures exclude GST</v>
      </c>
      <c r="D12" s="6"/>
      <c r="E12" s="8" t="s">
        <v>69</v>
      </c>
      <c r="F12" s="33">
        <f>'Gifts and benefits'!C26</f>
        <v>2</v>
      </c>
      <c r="G12" s="29"/>
      <c r="H12" s="29"/>
      <c r="I12" s="29"/>
      <c r="J12" s="29"/>
      <c r="K12" s="29"/>
    </row>
    <row r="13" spans="1:11" ht="27.75" customHeight="1" x14ac:dyDescent="0.25">
      <c r="A13" s="8" t="s">
        <v>70</v>
      </c>
      <c r="B13" s="59">
        <f>'All other expenses'!B26</f>
        <v>10800</v>
      </c>
      <c r="C13" s="66" t="str">
        <f>IF('All other expenses'!B6="",A34,'All other expenses'!B6)</f>
        <v>Figures exclude GST</v>
      </c>
      <c r="D13" s="6"/>
      <c r="E13" s="8" t="s">
        <v>71</v>
      </c>
      <c r="F13" s="33">
        <f>'Gifts and benefits'!C27</f>
        <v>0</v>
      </c>
      <c r="G13" s="17"/>
      <c r="H13" s="17"/>
      <c r="I13" s="17"/>
      <c r="J13" s="17"/>
      <c r="K13" s="17"/>
    </row>
    <row r="14" spans="1:11" ht="12.75" customHeight="1" x14ac:dyDescent="0.25">
      <c r="A14" s="7"/>
      <c r="B14" s="60"/>
      <c r="C14" s="67"/>
      <c r="D14" s="34"/>
      <c r="E14" s="6"/>
      <c r="F14" s="35"/>
      <c r="G14" s="17"/>
      <c r="H14" s="17"/>
      <c r="I14" s="17"/>
      <c r="J14" s="17"/>
      <c r="K14" s="17"/>
    </row>
    <row r="15" spans="1:11" ht="27.75" customHeight="1" x14ac:dyDescent="0.25">
      <c r="A15" s="9" t="s">
        <v>72</v>
      </c>
      <c r="B15" s="61">
        <f>Travel!B22</f>
        <v>0</v>
      </c>
      <c r="C15" s="68" t="str">
        <f>C11</f>
        <v>Figures exclude GST</v>
      </c>
      <c r="D15" s="6"/>
      <c r="E15" s="6"/>
      <c r="F15" s="35"/>
      <c r="G15" s="17"/>
      <c r="H15" s="17"/>
      <c r="I15" s="17"/>
      <c r="J15" s="17"/>
      <c r="K15" s="17"/>
    </row>
    <row r="16" spans="1:11" ht="27.75" customHeight="1" x14ac:dyDescent="0.25">
      <c r="A16" s="9" t="s">
        <v>73</v>
      </c>
      <c r="B16" s="61">
        <f>Travel!B124</f>
        <v>21370.87</v>
      </c>
      <c r="C16" s="68" t="str">
        <f>C11</f>
        <v>Figures exclude GST</v>
      </c>
      <c r="D16" s="36"/>
      <c r="E16" s="6"/>
      <c r="F16" s="37"/>
      <c r="G16" s="17"/>
      <c r="H16" s="17"/>
      <c r="I16" s="17"/>
      <c r="J16" s="17"/>
      <c r="K16" s="17"/>
    </row>
    <row r="17" spans="1:11" ht="27.75" customHeight="1" x14ac:dyDescent="0.25">
      <c r="A17" s="9" t="s">
        <v>74</v>
      </c>
      <c r="B17" s="61">
        <f>Travel!B138</f>
        <v>14.440000000000001</v>
      </c>
      <c r="C17" s="68" t="str">
        <f>C11</f>
        <v>Figures exclude GST</v>
      </c>
      <c r="D17" s="6"/>
      <c r="E17" s="6"/>
      <c r="F17" s="37"/>
      <c r="G17" s="17"/>
      <c r="H17" s="17"/>
      <c r="I17" s="17"/>
      <c r="J17" s="17"/>
      <c r="K17" s="17"/>
    </row>
    <row r="18" spans="1:11" ht="27.75" customHeight="1" x14ac:dyDescent="0.3">
      <c r="A18" s="17"/>
      <c r="B18" s="19"/>
      <c r="C18" s="17"/>
      <c r="D18" s="5"/>
      <c r="E18" s="5"/>
      <c r="F18" s="28"/>
      <c r="G18" s="17"/>
      <c r="H18" s="17"/>
      <c r="I18" s="17"/>
      <c r="J18" s="17"/>
      <c r="K18" s="17"/>
    </row>
    <row r="19" spans="1:11" ht="13" x14ac:dyDescent="0.3">
      <c r="A19" s="18" t="s">
        <v>75</v>
      </c>
      <c r="B19" s="19"/>
      <c r="C19" s="17"/>
      <c r="D19" s="17"/>
      <c r="E19" s="17"/>
      <c r="F19" s="17"/>
      <c r="G19" s="17"/>
      <c r="H19" s="17"/>
      <c r="I19" s="17"/>
      <c r="J19" s="17"/>
      <c r="K19" s="17"/>
    </row>
    <row r="20" spans="1:11" x14ac:dyDescent="0.25">
      <c r="A20" s="20" t="s">
        <v>76</v>
      </c>
      <c r="D20" s="17"/>
      <c r="E20" s="17"/>
      <c r="F20" s="17"/>
      <c r="G20" s="17"/>
      <c r="H20" s="17"/>
      <c r="I20" s="17"/>
      <c r="J20" s="17"/>
      <c r="K20" s="17"/>
    </row>
    <row r="21" spans="1:11" ht="12.65" customHeight="1" x14ac:dyDescent="0.25">
      <c r="A21" s="20" t="s">
        <v>77</v>
      </c>
      <c r="D21" s="17"/>
      <c r="E21" s="17"/>
      <c r="F21" s="17"/>
      <c r="G21" s="17"/>
      <c r="H21" s="17"/>
      <c r="I21" s="17"/>
      <c r="J21" s="17"/>
      <c r="K21" s="17"/>
    </row>
    <row r="22" spans="1:11" ht="12.65" customHeight="1" x14ac:dyDescent="0.25">
      <c r="A22" s="20" t="s">
        <v>78</v>
      </c>
      <c r="D22" s="17"/>
      <c r="E22" s="17"/>
      <c r="F22" s="17"/>
      <c r="G22" s="17"/>
      <c r="H22" s="17"/>
      <c r="I22" s="17"/>
      <c r="J22" s="17"/>
      <c r="K22" s="17"/>
    </row>
    <row r="23" spans="1:11" ht="12.65" customHeight="1" x14ac:dyDescent="0.25">
      <c r="A23" s="20" t="s">
        <v>79</v>
      </c>
      <c r="D23" s="17"/>
      <c r="E23" s="17"/>
      <c r="F23" s="17"/>
      <c r="G23" s="17"/>
      <c r="H23" s="17"/>
      <c r="I23" s="17"/>
      <c r="J23" s="17"/>
      <c r="K23" s="17"/>
    </row>
    <row r="24" spans="1:11" x14ac:dyDescent="0.25">
      <c r="A24" s="26"/>
      <c r="B24" s="17"/>
      <c r="C24" s="17"/>
      <c r="D24" s="17"/>
      <c r="E24" s="17"/>
      <c r="F24" s="17"/>
      <c r="G24" s="17"/>
      <c r="H24" s="17"/>
      <c r="I24" s="17"/>
      <c r="J24" s="17"/>
      <c r="K24" s="17"/>
    </row>
    <row r="25" spans="1:11" ht="13" hidden="1" x14ac:dyDescent="0.3">
      <c r="A25" s="12" t="s">
        <v>80</v>
      </c>
      <c r="B25" s="13"/>
      <c r="C25" s="13"/>
      <c r="D25" s="13"/>
      <c r="E25" s="13"/>
      <c r="F25" s="13"/>
      <c r="G25" s="17"/>
      <c r="H25" s="17"/>
      <c r="I25" s="17"/>
      <c r="J25" s="17"/>
      <c r="K25" s="17"/>
    </row>
    <row r="26" spans="1:11" ht="12.75" hidden="1" customHeight="1" x14ac:dyDescent="0.25">
      <c r="A26" s="11" t="s">
        <v>81</v>
      </c>
      <c r="B26" s="4"/>
      <c r="C26" s="4"/>
      <c r="D26" s="11"/>
      <c r="E26" s="11"/>
      <c r="F26" s="11"/>
      <c r="G26" s="17"/>
      <c r="H26" s="17"/>
      <c r="I26" s="17"/>
      <c r="J26" s="17"/>
      <c r="K26" s="17"/>
    </row>
    <row r="27" spans="1:11" hidden="1" x14ac:dyDescent="0.25">
      <c r="A27" s="10" t="s">
        <v>82</v>
      </c>
      <c r="B27" s="10"/>
      <c r="C27" s="10"/>
      <c r="D27" s="10"/>
      <c r="E27" s="10"/>
      <c r="F27" s="10"/>
      <c r="G27" s="17"/>
      <c r="H27" s="17"/>
      <c r="I27" s="17"/>
      <c r="J27" s="17"/>
      <c r="K27" s="17"/>
    </row>
    <row r="28" spans="1:11" hidden="1" x14ac:dyDescent="0.25">
      <c r="A28" s="10" t="s">
        <v>83</v>
      </c>
      <c r="B28" s="10"/>
      <c r="C28" s="10"/>
      <c r="D28" s="10"/>
      <c r="E28" s="10"/>
      <c r="F28" s="10"/>
      <c r="G28" s="17"/>
      <c r="H28" s="17"/>
      <c r="I28" s="17"/>
      <c r="J28" s="17"/>
      <c r="K28" s="17"/>
    </row>
    <row r="29" spans="1:11" hidden="1" x14ac:dyDescent="0.25">
      <c r="A29" s="11" t="s">
        <v>84</v>
      </c>
      <c r="B29" s="11"/>
      <c r="C29" s="11"/>
      <c r="D29" s="11"/>
      <c r="E29" s="11"/>
      <c r="F29" s="11"/>
      <c r="G29" s="17"/>
      <c r="H29" s="17"/>
      <c r="I29" s="17"/>
      <c r="J29" s="17"/>
      <c r="K29" s="17"/>
    </row>
    <row r="30" spans="1:11" hidden="1" x14ac:dyDescent="0.25">
      <c r="A30" s="11" t="s">
        <v>85</v>
      </c>
      <c r="B30" s="11"/>
      <c r="C30" s="11"/>
      <c r="D30" s="11"/>
      <c r="E30" s="11"/>
      <c r="F30" s="11"/>
      <c r="G30" s="17"/>
      <c r="H30" s="17"/>
      <c r="I30" s="17"/>
      <c r="J30" s="17"/>
      <c r="K30" s="17"/>
    </row>
    <row r="31" spans="1:11" hidden="1" x14ac:dyDescent="0.25">
      <c r="A31" s="10" t="s">
        <v>86</v>
      </c>
      <c r="B31" s="10"/>
      <c r="C31" s="10"/>
      <c r="D31" s="10"/>
      <c r="E31" s="10"/>
      <c r="F31" s="10"/>
      <c r="G31" s="17"/>
      <c r="H31" s="17"/>
      <c r="I31" s="17"/>
      <c r="J31" s="17"/>
      <c r="K31" s="17"/>
    </row>
    <row r="32" spans="1:11" hidden="1" x14ac:dyDescent="0.25">
      <c r="A32" s="10" t="s">
        <v>87</v>
      </c>
      <c r="B32" s="10"/>
      <c r="C32" s="10"/>
      <c r="D32" s="10"/>
      <c r="E32" s="10"/>
      <c r="F32" s="10"/>
      <c r="G32" s="17"/>
      <c r="H32" s="17"/>
      <c r="I32" s="17"/>
      <c r="J32" s="17"/>
      <c r="K32" s="17"/>
    </row>
    <row r="33" spans="1:11" hidden="1" x14ac:dyDescent="0.25">
      <c r="A33" s="10" t="s">
        <v>88</v>
      </c>
      <c r="B33" s="10"/>
      <c r="C33" s="10"/>
      <c r="D33" s="10"/>
      <c r="E33" s="10"/>
      <c r="F33" s="10"/>
      <c r="G33" s="17"/>
      <c r="H33" s="17"/>
      <c r="I33" s="17"/>
      <c r="J33" s="17"/>
      <c r="K33" s="17"/>
    </row>
    <row r="34" spans="1:11" hidden="1" x14ac:dyDescent="0.25">
      <c r="A34" s="11" t="s">
        <v>89</v>
      </c>
      <c r="B34" s="11"/>
      <c r="C34" s="11"/>
      <c r="D34" s="11"/>
      <c r="E34" s="11"/>
      <c r="F34" s="11"/>
      <c r="G34" s="17"/>
      <c r="H34" s="17"/>
      <c r="I34" s="17"/>
      <c r="J34" s="17"/>
      <c r="K34" s="17"/>
    </row>
    <row r="35" spans="1:11" hidden="1" x14ac:dyDescent="0.25">
      <c r="A35" s="11" t="s">
        <v>90</v>
      </c>
      <c r="B35" s="11"/>
      <c r="C35" s="11"/>
      <c r="D35" s="11"/>
      <c r="E35" s="11"/>
      <c r="F35" s="11"/>
      <c r="G35" s="17"/>
      <c r="H35" s="17"/>
      <c r="I35" s="17"/>
      <c r="J35" s="17"/>
      <c r="K35" s="17"/>
    </row>
    <row r="36" spans="1:11" hidden="1" x14ac:dyDescent="0.25">
      <c r="A36" s="10" t="s">
        <v>60</v>
      </c>
      <c r="B36" s="63"/>
      <c r="C36" s="63"/>
      <c r="D36" s="63"/>
      <c r="E36" s="63"/>
      <c r="F36" s="63"/>
      <c r="G36" s="17"/>
      <c r="H36" s="17"/>
      <c r="I36" s="17"/>
      <c r="J36" s="17"/>
      <c r="K36" s="17"/>
    </row>
    <row r="37" spans="1:11" hidden="1" x14ac:dyDescent="0.25">
      <c r="A37" s="10" t="s">
        <v>91</v>
      </c>
      <c r="B37" s="63"/>
      <c r="C37" s="63"/>
      <c r="D37" s="63"/>
      <c r="E37" s="63"/>
      <c r="F37" s="63"/>
      <c r="G37" s="17"/>
      <c r="H37" s="17"/>
      <c r="I37" s="17"/>
      <c r="J37" s="17"/>
      <c r="K37" s="17"/>
    </row>
    <row r="38" spans="1:11" hidden="1" x14ac:dyDescent="0.25">
      <c r="A38" s="10" t="s">
        <v>92</v>
      </c>
      <c r="B38" s="63"/>
      <c r="C38" s="63"/>
      <c r="D38" s="63"/>
      <c r="E38" s="63"/>
      <c r="F38" s="63"/>
      <c r="G38" s="17"/>
      <c r="H38" s="17"/>
      <c r="I38" s="17"/>
      <c r="J38" s="17"/>
      <c r="K38" s="17"/>
    </row>
    <row r="39" spans="1:11" hidden="1" x14ac:dyDescent="0.25">
      <c r="A39" s="11" t="s">
        <v>93</v>
      </c>
      <c r="B39" s="4"/>
      <c r="C39" s="4"/>
      <c r="D39" s="4"/>
      <c r="E39" s="4"/>
      <c r="F39" s="4"/>
      <c r="G39" s="17"/>
      <c r="H39" s="17"/>
      <c r="I39" s="17"/>
      <c r="J39" s="17"/>
      <c r="K39" s="17"/>
    </row>
    <row r="40" spans="1:11" hidden="1" x14ac:dyDescent="0.25">
      <c r="A40" s="4" t="s">
        <v>94</v>
      </c>
      <c r="B40" s="4"/>
      <c r="C40" s="4"/>
      <c r="D40" s="4"/>
      <c r="E40" s="4"/>
      <c r="F40" s="4"/>
      <c r="G40" s="17"/>
      <c r="H40" s="17"/>
      <c r="I40" s="17"/>
      <c r="J40" s="17"/>
      <c r="K40" s="17"/>
    </row>
    <row r="41" spans="1:11" hidden="1" x14ac:dyDescent="0.25">
      <c r="A41" s="4" t="s">
        <v>95</v>
      </c>
      <c r="B41" s="4"/>
      <c r="C41" s="4"/>
      <c r="D41" s="4"/>
      <c r="E41" s="4"/>
      <c r="F41" s="4"/>
      <c r="G41" s="17"/>
      <c r="H41" s="17"/>
      <c r="I41" s="17"/>
      <c r="J41" s="17"/>
      <c r="K41" s="17"/>
    </row>
    <row r="42" spans="1:11" hidden="1" x14ac:dyDescent="0.25">
      <c r="A42" s="4" t="s">
        <v>96</v>
      </c>
      <c r="B42" s="4"/>
      <c r="C42" s="4"/>
      <c r="D42" s="4"/>
      <c r="E42" s="4"/>
      <c r="F42" s="4"/>
      <c r="G42" s="17"/>
      <c r="H42" s="17"/>
      <c r="I42" s="17"/>
      <c r="J42" s="17"/>
      <c r="K42" s="17"/>
    </row>
    <row r="43" spans="1:11" hidden="1" x14ac:dyDescent="0.25">
      <c r="A43" s="4" t="s">
        <v>97</v>
      </c>
      <c r="B43" s="4"/>
      <c r="C43" s="4"/>
      <c r="D43" s="4"/>
      <c r="E43" s="4"/>
      <c r="F43" s="4"/>
      <c r="G43" s="17"/>
      <c r="H43" s="17"/>
      <c r="I43" s="17"/>
      <c r="J43" s="17"/>
      <c r="K43" s="17"/>
    </row>
    <row r="44" spans="1:11" hidden="1" x14ac:dyDescent="0.25">
      <c r="A44" s="4" t="s">
        <v>98</v>
      </c>
      <c r="B44" s="4"/>
      <c r="C44" s="4"/>
      <c r="D44" s="4"/>
      <c r="E44" s="4"/>
      <c r="F44" s="4"/>
      <c r="G44" s="17"/>
      <c r="H44" s="17"/>
      <c r="I44" s="17"/>
      <c r="J44" s="17"/>
      <c r="K44" s="17"/>
    </row>
    <row r="45" spans="1:11" hidden="1" x14ac:dyDescent="0.25">
      <c r="A45" s="64" t="s">
        <v>99</v>
      </c>
      <c r="B45" s="63"/>
      <c r="C45" s="63"/>
      <c r="D45" s="63"/>
      <c r="E45" s="63"/>
      <c r="F45" s="63"/>
      <c r="G45" s="17"/>
      <c r="H45" s="17"/>
      <c r="I45" s="17"/>
      <c r="J45" s="17"/>
      <c r="K45" s="17"/>
    </row>
    <row r="46" spans="1:11" hidden="1" x14ac:dyDescent="0.25">
      <c r="A46" s="63" t="s">
        <v>100</v>
      </c>
      <c r="B46" s="63"/>
      <c r="C46" s="63"/>
      <c r="D46" s="63"/>
      <c r="E46" s="63"/>
      <c r="F46" s="63"/>
      <c r="G46" s="17"/>
      <c r="H46" s="17"/>
      <c r="I46" s="17"/>
      <c r="J46" s="17"/>
      <c r="K46" s="17"/>
    </row>
    <row r="47" spans="1:11" hidden="1" x14ac:dyDescent="0.25">
      <c r="A47" s="38">
        <v>-20000</v>
      </c>
      <c r="B47" s="4"/>
      <c r="C47" s="4"/>
      <c r="D47" s="4"/>
      <c r="E47" s="4"/>
      <c r="F47" s="4"/>
      <c r="G47" s="17"/>
      <c r="H47" s="17"/>
      <c r="I47" s="17"/>
      <c r="J47" s="17"/>
      <c r="K47" s="17"/>
    </row>
    <row r="48" spans="1:11" ht="25" hidden="1" x14ac:dyDescent="0.25">
      <c r="A48" s="81" t="s">
        <v>101</v>
      </c>
      <c r="B48" s="63"/>
      <c r="C48" s="63"/>
      <c r="D48" s="63"/>
      <c r="E48" s="63"/>
      <c r="F48" s="63"/>
      <c r="G48" s="17"/>
      <c r="H48" s="17"/>
      <c r="I48" s="17"/>
      <c r="J48" s="17"/>
      <c r="K48" s="17"/>
    </row>
    <row r="49" spans="1:11" ht="25" hidden="1" x14ac:dyDescent="0.25">
      <c r="A49" s="81" t="s">
        <v>102</v>
      </c>
      <c r="B49" s="63"/>
      <c r="C49" s="63"/>
      <c r="D49" s="63"/>
      <c r="E49" s="63"/>
      <c r="F49" s="63"/>
      <c r="G49" s="17"/>
      <c r="H49" s="17"/>
      <c r="I49" s="17"/>
      <c r="J49" s="17"/>
      <c r="K49" s="17"/>
    </row>
    <row r="50" spans="1:11" ht="25" hidden="1" x14ac:dyDescent="0.25">
      <c r="A50" s="82" t="s">
        <v>103</v>
      </c>
      <c r="B50" s="4"/>
      <c r="C50" s="4"/>
      <c r="D50" s="4"/>
      <c r="E50" s="4"/>
      <c r="F50" s="4"/>
      <c r="G50" s="17"/>
      <c r="H50" s="17"/>
      <c r="I50" s="17"/>
      <c r="J50" s="17"/>
      <c r="K50" s="17"/>
    </row>
    <row r="51" spans="1:11" ht="25" hidden="1" x14ac:dyDescent="0.25">
      <c r="A51" s="82" t="s">
        <v>104</v>
      </c>
      <c r="B51" s="4"/>
      <c r="C51" s="4"/>
      <c r="D51" s="4"/>
      <c r="E51" s="4"/>
      <c r="F51" s="4"/>
      <c r="G51" s="17"/>
      <c r="H51" s="17"/>
      <c r="I51" s="17"/>
      <c r="J51" s="17"/>
      <c r="K51" s="17"/>
    </row>
    <row r="52" spans="1:11" ht="37.5" hidden="1" x14ac:dyDescent="0.3">
      <c r="A52" s="82" t="s">
        <v>105</v>
      </c>
      <c r="B52" s="74"/>
      <c r="C52" s="74"/>
      <c r="D52" s="74"/>
      <c r="E52" s="11"/>
      <c r="F52" s="11"/>
      <c r="G52" s="17"/>
      <c r="H52" s="17"/>
      <c r="I52" s="17"/>
      <c r="J52" s="17"/>
      <c r="K52" s="17"/>
    </row>
    <row r="53" spans="1:11" ht="13" hidden="1" x14ac:dyDescent="0.3">
      <c r="A53" s="79" t="s">
        <v>106</v>
      </c>
      <c r="B53" s="73"/>
      <c r="C53" s="73"/>
      <c r="D53" s="73"/>
      <c r="E53" s="10"/>
      <c r="F53" s="10" t="b">
        <v>1</v>
      </c>
      <c r="G53" s="17"/>
      <c r="H53" s="17"/>
      <c r="I53" s="17"/>
      <c r="J53" s="17"/>
      <c r="K53" s="17"/>
    </row>
    <row r="54" spans="1:11" ht="13" hidden="1" x14ac:dyDescent="0.3">
      <c r="A54" s="80" t="s">
        <v>107</v>
      </c>
      <c r="B54" s="79"/>
      <c r="C54" s="79"/>
      <c r="D54" s="79"/>
      <c r="E54" s="10"/>
      <c r="F54" s="10" t="b">
        <v>0</v>
      </c>
      <c r="G54" s="17"/>
      <c r="H54" s="17"/>
      <c r="I54" s="17"/>
      <c r="J54" s="17"/>
      <c r="K54" s="17"/>
    </row>
    <row r="55" spans="1:11" ht="13" hidden="1" x14ac:dyDescent="0.25">
      <c r="A55" s="83"/>
      <c r="B55" s="75">
        <f>COUNT(Travel!B12:B21)</f>
        <v>0</v>
      </c>
      <c r="C55" s="75"/>
      <c r="D55" s="75">
        <f>COUNTIF(Travel!D12:D21,"*")</f>
        <v>0</v>
      </c>
      <c r="E55" s="76"/>
      <c r="F55" s="76" t="b">
        <f>MIN(B55,D55)=MAX(B55,D55)</f>
        <v>1</v>
      </c>
      <c r="G55" s="17"/>
      <c r="H55" s="17"/>
      <c r="I55" s="17"/>
      <c r="J55" s="17"/>
      <c r="K55" s="17"/>
    </row>
    <row r="56" spans="1:11" ht="13" hidden="1" x14ac:dyDescent="0.25">
      <c r="A56" s="83" t="s">
        <v>108</v>
      </c>
      <c r="B56" s="75">
        <f>COUNT(Travel!B26:B123)</f>
        <v>67</v>
      </c>
      <c r="C56" s="75"/>
      <c r="D56" s="75">
        <f>COUNTIF(Travel!D26:D123,"*")</f>
        <v>67</v>
      </c>
      <c r="E56" s="76"/>
      <c r="F56" s="76" t="b">
        <f>MIN(B56,D56)=MAX(B56,D56)</f>
        <v>1</v>
      </c>
    </row>
    <row r="57" spans="1:11" ht="13" hidden="1" x14ac:dyDescent="0.3">
      <c r="A57" s="84"/>
      <c r="B57" s="75">
        <f>COUNT(Travel!B130:B137)</f>
        <v>2</v>
      </c>
      <c r="C57" s="75"/>
      <c r="D57" s="75">
        <f>COUNTIF(Travel!D130:D137,"*")</f>
        <v>2</v>
      </c>
      <c r="E57" s="76"/>
      <c r="F57" s="76" t="b">
        <f>MIN(B57,D57)=MAX(B57,D57)</f>
        <v>1</v>
      </c>
    </row>
    <row r="58" spans="1:11" ht="13" hidden="1" x14ac:dyDescent="0.3">
      <c r="A58" s="85" t="s">
        <v>109</v>
      </c>
      <c r="B58" s="77">
        <f>COUNT(Hospitality!B14:B26)</f>
        <v>0</v>
      </c>
      <c r="C58" s="77"/>
      <c r="D58" s="77">
        <f>COUNTIF(Hospitality!D14:D26,"*")</f>
        <v>0</v>
      </c>
      <c r="E58" s="78"/>
      <c r="F58" s="78" t="b">
        <f>MIN(B58,D58)=MAX(B58,D58)</f>
        <v>1</v>
      </c>
    </row>
    <row r="59" spans="1:11" ht="13" hidden="1" x14ac:dyDescent="0.3">
      <c r="A59" s="86" t="s">
        <v>110</v>
      </c>
      <c r="B59" s="76">
        <f>COUNT('All other expenses'!B11:B25)</f>
        <v>1</v>
      </c>
      <c r="C59" s="76"/>
      <c r="D59" s="76">
        <f>COUNTIF('All other expenses'!D11:D25,"*")</f>
        <v>1</v>
      </c>
      <c r="E59" s="76"/>
      <c r="F59" s="76" t="b">
        <f>MIN(B59,D59)=MAX(B59,D59)</f>
        <v>1</v>
      </c>
    </row>
    <row r="60" spans="1:11" ht="13" hidden="1" x14ac:dyDescent="0.3">
      <c r="A60" s="85" t="s">
        <v>111</v>
      </c>
      <c r="B60" s="77">
        <f>COUNTIF('Gifts and benefits'!B11:B24,"*")</f>
        <v>2</v>
      </c>
      <c r="C60" s="77">
        <f>COUNTIF('Gifts and benefits'!C11:C24,"*")</f>
        <v>2</v>
      </c>
      <c r="D60" s="77"/>
      <c r="E60" s="77">
        <f>COUNTA('Gifts and benefits'!E11:E24)</f>
        <v>2</v>
      </c>
      <c r="F60" s="78" t="b">
        <f>MIN(B60,C60,E60)=MAX(B60,C60,E60)</f>
        <v>1</v>
      </c>
    </row>
    <row r="61" spans="1:11" x14ac:dyDescent="0.25"/>
  </sheetData>
  <sheetProtection formatCells="0" insertRows="0" deleteRows="0"/>
  <mergeCells count="9">
    <mergeCell ref="A9:F9"/>
    <mergeCell ref="B7:F7"/>
    <mergeCell ref="B6:F6"/>
    <mergeCell ref="A1:F1"/>
    <mergeCell ref="B2:F2"/>
    <mergeCell ref="B3:F3"/>
    <mergeCell ref="B4:F4"/>
    <mergeCell ref="B5:F5"/>
    <mergeCell ref="B8:F8"/>
  </mergeCells>
  <conditionalFormatting sqref="B7:F7">
    <cfRule type="cellIs" dxfId="1" priority="2" operator="equal">
      <formula>$A$36</formula>
    </cfRule>
  </conditionalFormatting>
  <conditionalFormatting sqref="B8:F8">
    <cfRule type="cellIs" dxfId="0" priority="1" operator="equal">
      <formula>$A$38</formula>
    </cfRule>
  </conditionalFormatting>
  <dataValidations count="6">
    <dataValidation type="list" allowBlank="1" showInputMessage="1" showErrorMessage="1" error="Use the drop down list (at the right of the cell)" prompt="This disclosure must be approved by the Departmental Secretary or Chief Executive - use the drop down list (at right of cell) to indicate whether this has been completed" sqref="B7:F7" xr:uid="{00000000-0002-0000-0100-000000000000}">
      <formula1>$A$36:$A$37</formula1>
    </dataValidation>
    <dataValidation allowBlank="1" showInputMessage="1" showErrorMessage="1" prompt="This disclosure must be approved by another appropriate party (e.g. Audit and Risk Committee member, Board Chair or Chief Financial Officer)_x000a__x000a_Use this cell to indicate who has approved the disclosure" sqref="B8:F8" xr:uid="{00000000-0002-0000-0100-000001000000}"/>
    <dataValidation allowBlank="1" showInputMessage="1" showErrorMessage="1" prompt="Headings on following tabs will pre populate with what you enter here" sqref="B2:F2" xr:uid="{00000000-0002-0000-0100-000002000000}"/>
    <dataValidation allowBlank="1" showInputMessage="1" showErrorMessage="1" prompt="Headings on following tabs will pre populate with what you enter here_x000a__x000a_Create a new workbook for a new Departmental Secretary or Chief Executive" sqref="B3:F3" xr:uid="{00000000-0002-0000-0100-000003000000}"/>
    <dataValidation allowBlank="1" showInputMessage="1" showErrorMessage="1" prompt="Headings on following tabs will pre populate with what you enter here_x000a__x000a_Update if a shorter or different period is covered" sqref="B4:F5" xr:uid="{00000000-0002-0000-0100-000004000000}"/>
    <dataValidation allowBlank="1" showInputMessage="1" showErrorMessage="1" prompt="Totals should accurately sum the content of tables but this may be affected by input method - e.g. hidden or inappropriate data._x000a__x000a_Agencies must confirm the accuracy of their data and totals._x000a__x000a_This cell updates automatically as each worksheet is checked." sqref="B6:F6" xr:uid="{00000000-0002-0000-0100-000005000000}"/>
  </dataValidations>
  <printOptions gridLines="1"/>
  <pageMargins left="0.70866141732283472" right="0.70866141732283472" top="0.74803149606299213" bottom="0.74803149606299213" header="0.31496062992125984" footer="0.31496062992125984"/>
  <pageSetup paperSize="9" scale="90" orientation="landscape" r:id="rId1"/>
  <headerFooter alignWithMargins="0">
    <oddFooter>&amp;LCE Expense Disclosure Workbook 2018&amp;RWorksheet - Summary and sign-off</oddFoot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39997558519241921"/>
    <pageSetUpPr fitToPage="1"/>
  </sheetPr>
  <dimension ref="A1:M204"/>
  <sheetViews>
    <sheetView topLeftCell="A116" zoomScaleNormal="100" workbookViewId="0">
      <selection activeCell="B130" sqref="B130"/>
    </sheetView>
  </sheetViews>
  <sheetFormatPr defaultColWidth="0" defaultRowHeight="12.5" zeroHeight="1" x14ac:dyDescent="0.25"/>
  <cols>
    <col min="1" max="1" width="35.7265625" customWidth="1"/>
    <col min="2" max="2" width="14.26953125" customWidth="1"/>
    <col min="3" max="3" width="71.453125" customWidth="1"/>
    <col min="4" max="4" width="50" customWidth="1"/>
    <col min="5" max="5" width="21.453125" customWidth="1"/>
    <col min="6" max="6" width="37.54296875" customWidth="1"/>
    <col min="7" max="9" width="9.1796875" hidden="1" customWidth="1"/>
    <col min="10" max="13" width="0" hidden="1" customWidth="1"/>
    <col min="14" max="16384" width="9.1796875" hidden="1"/>
  </cols>
  <sheetData>
    <row r="1" spans="1:6" ht="26.25" customHeight="1" x14ac:dyDescent="0.25">
      <c r="A1" s="187" t="s">
        <v>112</v>
      </c>
      <c r="B1" s="187"/>
      <c r="C1" s="187"/>
      <c r="D1" s="187"/>
      <c r="E1" s="187"/>
      <c r="F1" s="17"/>
    </row>
    <row r="2" spans="1:6" ht="21" customHeight="1" x14ac:dyDescent="0.25">
      <c r="A2" s="3" t="s">
        <v>113</v>
      </c>
      <c r="B2" s="185" t="str">
        <f>'Summary and sign-off'!B2:F2</f>
        <v>Department of Conservation</v>
      </c>
      <c r="C2" s="185"/>
      <c r="D2" s="185"/>
      <c r="E2" s="185"/>
      <c r="F2" s="17"/>
    </row>
    <row r="3" spans="1:6" ht="31" x14ac:dyDescent="0.25">
      <c r="A3" s="3" t="s">
        <v>114</v>
      </c>
      <c r="B3" s="185" t="str">
        <f>'Summary and sign-off'!B3:F3</f>
        <v>Penny Nelson , Director General</v>
      </c>
      <c r="C3" s="185"/>
      <c r="D3" s="185"/>
      <c r="E3" s="185"/>
      <c r="F3" s="17"/>
    </row>
    <row r="4" spans="1:6" ht="21" customHeight="1" x14ac:dyDescent="0.25">
      <c r="A4" s="3" t="s">
        <v>115</v>
      </c>
      <c r="B4" s="185">
        <f>'Summary and sign-off'!B4:F4</f>
        <v>45474</v>
      </c>
      <c r="C4" s="185"/>
      <c r="D4" s="185"/>
      <c r="E4" s="185"/>
      <c r="F4" s="17"/>
    </row>
    <row r="5" spans="1:6" ht="21" customHeight="1" x14ac:dyDescent="0.25">
      <c r="A5" s="3" t="s">
        <v>116</v>
      </c>
      <c r="B5" s="185">
        <f>'Summary and sign-off'!B5:F5</f>
        <v>45838</v>
      </c>
      <c r="C5" s="185"/>
      <c r="D5" s="185"/>
      <c r="E5" s="185"/>
      <c r="F5" s="17"/>
    </row>
    <row r="6" spans="1:6" ht="21" customHeight="1" x14ac:dyDescent="0.25">
      <c r="A6" s="3" t="s">
        <v>117</v>
      </c>
      <c r="B6" s="180" t="s">
        <v>83</v>
      </c>
      <c r="C6" s="180"/>
      <c r="D6" s="180"/>
      <c r="E6" s="180"/>
      <c r="F6" s="17"/>
    </row>
    <row r="7" spans="1:6" ht="21" customHeight="1" x14ac:dyDescent="0.25">
      <c r="A7" s="3" t="s">
        <v>58</v>
      </c>
      <c r="B7" s="180" t="s">
        <v>85</v>
      </c>
      <c r="C7" s="180"/>
      <c r="D7" s="180"/>
      <c r="E7" s="180"/>
      <c r="F7" s="17"/>
    </row>
    <row r="8" spans="1:6" ht="36" customHeight="1" x14ac:dyDescent="0.3">
      <c r="A8" s="189" t="s">
        <v>118</v>
      </c>
      <c r="B8" s="190"/>
      <c r="C8" s="190"/>
      <c r="D8" s="190"/>
      <c r="E8" s="190"/>
      <c r="F8" s="19"/>
    </row>
    <row r="9" spans="1:6" ht="36" customHeight="1" x14ac:dyDescent="0.3">
      <c r="A9" s="191" t="s">
        <v>119</v>
      </c>
      <c r="B9" s="192"/>
      <c r="C9" s="192"/>
      <c r="D9" s="192"/>
      <c r="E9" s="192"/>
      <c r="F9" s="19"/>
    </row>
    <row r="10" spans="1:6" ht="24.75" customHeight="1" x14ac:dyDescent="0.35">
      <c r="A10" s="188" t="s">
        <v>120</v>
      </c>
      <c r="B10" s="193"/>
      <c r="C10" s="188"/>
      <c r="D10" s="188"/>
      <c r="E10" s="188"/>
      <c r="F10" s="29"/>
    </row>
    <row r="11" spans="1:6" ht="28.5" customHeight="1" x14ac:dyDescent="0.25">
      <c r="A11" s="24" t="s">
        <v>121</v>
      </c>
      <c r="B11" s="24" t="s">
        <v>122</v>
      </c>
      <c r="C11" s="24" t="s">
        <v>123</v>
      </c>
      <c r="D11" s="24" t="s">
        <v>124</v>
      </c>
      <c r="E11" s="24" t="s">
        <v>125</v>
      </c>
      <c r="F11" s="30"/>
    </row>
    <row r="12" spans="1:6" s="2" customFormat="1" x14ac:dyDescent="0.25">
      <c r="A12" s="117"/>
      <c r="B12" s="118"/>
      <c r="C12" s="119"/>
      <c r="D12" s="119"/>
      <c r="E12" s="120"/>
      <c r="F12" s="1"/>
    </row>
    <row r="13" spans="1:6" s="2" customFormat="1" x14ac:dyDescent="0.25">
      <c r="A13" s="117"/>
      <c r="B13" s="118"/>
      <c r="C13" s="119"/>
      <c r="D13" s="119"/>
      <c r="E13" s="120"/>
      <c r="F13" s="1"/>
    </row>
    <row r="14" spans="1:6" s="2" customFormat="1" x14ac:dyDescent="0.25">
      <c r="A14" s="117"/>
      <c r="B14" s="118"/>
      <c r="C14" s="119"/>
      <c r="D14" s="119"/>
      <c r="E14" s="120"/>
      <c r="F14" s="1"/>
    </row>
    <row r="15" spans="1:6" s="2" customFormat="1" x14ac:dyDescent="0.25">
      <c r="A15" s="117"/>
      <c r="B15" s="118"/>
      <c r="C15" s="119"/>
      <c r="D15" s="119"/>
      <c r="E15" s="120"/>
      <c r="F15" s="1"/>
    </row>
    <row r="16" spans="1:6" s="2" customFormat="1" x14ac:dyDescent="0.25">
      <c r="A16" s="117"/>
      <c r="B16" s="118"/>
      <c r="C16" s="119"/>
      <c r="D16" s="119"/>
      <c r="E16" s="120"/>
      <c r="F16" s="1"/>
    </row>
    <row r="17" spans="1:6" s="2" customFormat="1" x14ac:dyDescent="0.25">
      <c r="A17" s="117"/>
      <c r="B17" s="118"/>
      <c r="C17" s="119"/>
      <c r="D17" s="119"/>
      <c r="E17" s="120"/>
      <c r="F17" s="1"/>
    </row>
    <row r="18" spans="1:6" s="2" customFormat="1" ht="12.75" customHeight="1" x14ac:dyDescent="0.25">
      <c r="A18" s="117"/>
      <c r="B18" s="118"/>
      <c r="C18" s="119"/>
      <c r="D18" s="119"/>
      <c r="E18" s="120"/>
      <c r="F18" s="1"/>
    </row>
    <row r="19" spans="1:6" s="2" customFormat="1" x14ac:dyDescent="0.25">
      <c r="A19" s="121"/>
      <c r="B19" s="118"/>
      <c r="C19" s="119"/>
      <c r="D19" s="119"/>
      <c r="E19" s="120"/>
      <c r="F19" s="1"/>
    </row>
    <row r="20" spans="1:6" s="2" customFormat="1" x14ac:dyDescent="0.25">
      <c r="A20" s="121"/>
      <c r="B20" s="118"/>
      <c r="C20" s="119"/>
      <c r="D20" s="119"/>
      <c r="E20" s="120"/>
      <c r="F20" s="1"/>
    </row>
    <row r="21" spans="1:6" s="2" customFormat="1" hidden="1" x14ac:dyDescent="0.25">
      <c r="A21" s="104"/>
      <c r="B21" s="105"/>
      <c r="C21" s="106"/>
      <c r="D21" s="106"/>
      <c r="E21" s="107"/>
      <c r="F21" s="1"/>
    </row>
    <row r="22" spans="1:6" ht="19.5" customHeight="1" x14ac:dyDescent="0.25">
      <c r="A22" s="71" t="s">
        <v>126</v>
      </c>
      <c r="B22" s="72">
        <f>SUM(B12:B21)</f>
        <v>0</v>
      </c>
      <c r="C22" s="128" t="str">
        <f>IF(SUBTOTAL(3,B12:B21)=SUBTOTAL(103,B12:B21),'Summary and sign-off'!$A$48,'Summary and sign-off'!$A$49)</f>
        <v>Check - there are no hidden rows with data</v>
      </c>
      <c r="D22" s="186" t="str">
        <f>IF('Summary and sign-off'!F55='Summary and sign-off'!F54,'Summary and sign-off'!A51,'Summary and sign-off'!A50)</f>
        <v>Check - each entry provides sufficient information</v>
      </c>
      <c r="E22" s="186"/>
      <c r="F22" s="17"/>
    </row>
    <row r="23" spans="1:6" ht="10.5" customHeight="1" x14ac:dyDescent="0.3">
      <c r="A23" s="17"/>
      <c r="B23" s="19"/>
      <c r="C23" s="17"/>
      <c r="D23" s="17"/>
      <c r="E23" s="17"/>
      <c r="F23" s="17"/>
    </row>
    <row r="24" spans="1:6" ht="24.75" customHeight="1" x14ac:dyDescent="0.35">
      <c r="A24" s="188" t="s">
        <v>127</v>
      </c>
      <c r="B24" s="188"/>
      <c r="C24" s="188"/>
      <c r="D24" s="188"/>
      <c r="E24" s="188"/>
      <c r="F24" s="29"/>
    </row>
    <row r="25" spans="1:6" ht="32.5" customHeight="1" x14ac:dyDescent="0.25">
      <c r="A25" s="24" t="s">
        <v>121</v>
      </c>
      <c r="B25" s="24" t="s">
        <v>64</v>
      </c>
      <c r="C25" s="24" t="s">
        <v>128</v>
      </c>
      <c r="D25" s="24" t="s">
        <v>124</v>
      </c>
      <c r="E25" s="24" t="s">
        <v>125</v>
      </c>
      <c r="F25" s="30"/>
    </row>
    <row r="26" spans="1:6" s="2" customFormat="1" x14ac:dyDescent="0.25">
      <c r="A26" s="117"/>
      <c r="B26" s="118"/>
      <c r="C26" s="119"/>
      <c r="D26" s="119"/>
      <c r="E26" s="120"/>
      <c r="F26" s="1"/>
    </row>
    <row r="27" spans="1:6" s="2" customFormat="1" x14ac:dyDescent="0.25">
      <c r="A27" s="117">
        <v>45499</v>
      </c>
      <c r="B27" s="118">
        <v>597.12</v>
      </c>
      <c r="C27" s="119" t="s">
        <v>138</v>
      </c>
      <c r="D27" s="119" t="s">
        <v>129</v>
      </c>
      <c r="E27" s="120" t="s">
        <v>139</v>
      </c>
      <c r="F27" s="1"/>
    </row>
    <row r="28" spans="1:6" s="2" customFormat="1" x14ac:dyDescent="0.25">
      <c r="A28" s="117">
        <v>45499</v>
      </c>
      <c r="B28" s="118">
        <v>146.96</v>
      </c>
      <c r="C28" s="119" t="s">
        <v>138</v>
      </c>
      <c r="D28" s="119" t="s">
        <v>134</v>
      </c>
      <c r="E28" s="120" t="s">
        <v>139</v>
      </c>
      <c r="F28" s="1"/>
    </row>
    <row r="29" spans="1:6" s="2" customFormat="1" x14ac:dyDescent="0.25">
      <c r="A29" s="117"/>
      <c r="B29" s="118"/>
      <c r="C29" s="119"/>
      <c r="D29" s="119"/>
      <c r="E29" s="120"/>
      <c r="F29" s="1"/>
    </row>
    <row r="30" spans="1:6" s="2" customFormat="1" x14ac:dyDescent="0.25">
      <c r="A30" s="117">
        <v>45519</v>
      </c>
      <c r="B30" s="118">
        <v>179.78</v>
      </c>
      <c r="C30" s="119" t="s">
        <v>776</v>
      </c>
      <c r="D30" s="119" t="s">
        <v>129</v>
      </c>
      <c r="E30" s="120" t="s">
        <v>133</v>
      </c>
      <c r="F30" s="1"/>
    </row>
    <row r="31" spans="1:6" s="2" customFormat="1" x14ac:dyDescent="0.25">
      <c r="A31" s="117"/>
      <c r="B31" s="118"/>
      <c r="C31" s="119"/>
      <c r="D31" s="119"/>
      <c r="E31" s="120"/>
      <c r="F31" s="1"/>
    </row>
    <row r="32" spans="1:6" s="2" customFormat="1" x14ac:dyDescent="0.25">
      <c r="A32" s="117">
        <v>45524</v>
      </c>
      <c r="B32" s="118">
        <v>643.11000000000013</v>
      </c>
      <c r="C32" s="119" t="s">
        <v>141</v>
      </c>
      <c r="D32" s="119" t="s">
        <v>129</v>
      </c>
      <c r="E32" s="120" t="s">
        <v>133</v>
      </c>
      <c r="F32" s="1"/>
    </row>
    <row r="33" spans="1:6" s="2" customFormat="1" x14ac:dyDescent="0.25">
      <c r="A33" s="117">
        <v>45524</v>
      </c>
      <c r="B33" s="118">
        <v>43.48</v>
      </c>
      <c r="C33" s="119" t="s">
        <v>141</v>
      </c>
      <c r="D33" s="119" t="s">
        <v>131</v>
      </c>
      <c r="E33" s="120" t="s">
        <v>132</v>
      </c>
      <c r="F33" s="1"/>
    </row>
    <row r="34" spans="1:6" s="2" customFormat="1" x14ac:dyDescent="0.25">
      <c r="A34" s="117"/>
      <c r="B34" s="118"/>
      <c r="C34" s="119"/>
      <c r="D34" s="119"/>
      <c r="E34" s="120"/>
      <c r="F34" s="1"/>
    </row>
    <row r="35" spans="1:6" s="2" customFormat="1" x14ac:dyDescent="0.25">
      <c r="A35" s="117">
        <v>45526</v>
      </c>
      <c r="B35" s="118">
        <v>663.52999999999986</v>
      </c>
      <c r="C35" s="119" t="s">
        <v>780</v>
      </c>
      <c r="D35" s="119" t="s">
        <v>129</v>
      </c>
      <c r="E35" s="120" t="s">
        <v>142</v>
      </c>
      <c r="F35" s="1"/>
    </row>
    <row r="36" spans="1:6" s="2" customFormat="1" x14ac:dyDescent="0.25">
      <c r="A36" s="117">
        <v>45526</v>
      </c>
      <c r="B36" s="118">
        <v>152.16999999999999</v>
      </c>
      <c r="C36" s="119" t="s">
        <v>780</v>
      </c>
      <c r="D36" s="119" t="s">
        <v>134</v>
      </c>
      <c r="E36" s="120" t="s">
        <v>142</v>
      </c>
      <c r="F36" s="1"/>
    </row>
    <row r="37" spans="1:6" s="2" customFormat="1" x14ac:dyDescent="0.25">
      <c r="A37" s="117">
        <v>45526</v>
      </c>
      <c r="B37" s="118">
        <v>78.260000000000005</v>
      </c>
      <c r="C37" s="119" t="s">
        <v>780</v>
      </c>
      <c r="D37" s="119" t="s">
        <v>135</v>
      </c>
      <c r="E37" s="120" t="s">
        <v>132</v>
      </c>
      <c r="F37" s="1"/>
    </row>
    <row r="38" spans="1:6" s="2" customFormat="1" x14ac:dyDescent="0.25">
      <c r="A38" s="117"/>
      <c r="B38" s="118"/>
      <c r="C38" s="119"/>
      <c r="D38" s="119"/>
      <c r="E38" s="120"/>
      <c r="F38" s="1"/>
    </row>
    <row r="39" spans="1:6" s="2" customFormat="1" x14ac:dyDescent="0.25">
      <c r="A39" s="117">
        <v>45540</v>
      </c>
      <c r="B39" s="118">
        <v>407.92</v>
      </c>
      <c r="C39" s="119" t="s">
        <v>777</v>
      </c>
      <c r="D39" s="119" t="s">
        <v>129</v>
      </c>
      <c r="E39" s="120" t="s">
        <v>143</v>
      </c>
      <c r="F39" s="1"/>
    </row>
    <row r="40" spans="1:6" s="2" customFormat="1" x14ac:dyDescent="0.25">
      <c r="A40" s="117">
        <v>45540</v>
      </c>
      <c r="B40" s="118">
        <v>46.96</v>
      </c>
      <c r="C40" s="119" t="s">
        <v>777</v>
      </c>
      <c r="D40" s="119" t="s">
        <v>508</v>
      </c>
      <c r="E40" s="120" t="s">
        <v>143</v>
      </c>
      <c r="F40" s="1"/>
    </row>
    <row r="41" spans="1:6" s="2" customFormat="1" x14ac:dyDescent="0.25">
      <c r="A41" s="117">
        <v>45540</v>
      </c>
      <c r="B41" s="118">
        <v>43.48</v>
      </c>
      <c r="C41" s="119" t="s">
        <v>777</v>
      </c>
      <c r="D41" s="119" t="s">
        <v>135</v>
      </c>
      <c r="E41" s="120" t="s">
        <v>132</v>
      </c>
      <c r="F41" s="1"/>
    </row>
    <row r="42" spans="1:6" s="2" customFormat="1" x14ac:dyDescent="0.25">
      <c r="A42" s="117"/>
      <c r="B42" s="118"/>
      <c r="C42" s="119"/>
      <c r="D42" s="119"/>
      <c r="E42" s="120"/>
      <c r="F42" s="1"/>
    </row>
    <row r="43" spans="1:6" s="2" customFormat="1" x14ac:dyDescent="0.25">
      <c r="A43" s="117">
        <v>45555</v>
      </c>
      <c r="B43" s="118">
        <v>400.68</v>
      </c>
      <c r="C43" s="119" t="s">
        <v>277</v>
      </c>
      <c r="D43" s="119" t="s">
        <v>129</v>
      </c>
      <c r="E43" s="120" t="s">
        <v>130</v>
      </c>
      <c r="F43" s="1"/>
    </row>
    <row r="44" spans="1:6" s="2" customFormat="1" x14ac:dyDescent="0.25">
      <c r="A44" s="117">
        <v>45555</v>
      </c>
      <c r="B44" s="118">
        <v>38.26</v>
      </c>
      <c r="C44" s="119" t="s">
        <v>277</v>
      </c>
      <c r="D44" s="119" t="s">
        <v>135</v>
      </c>
      <c r="E44" s="120" t="s">
        <v>132</v>
      </c>
      <c r="F44" s="1"/>
    </row>
    <row r="45" spans="1:6" s="2" customFormat="1" x14ac:dyDescent="0.25">
      <c r="A45" s="117"/>
      <c r="B45" s="118"/>
      <c r="C45" s="119"/>
      <c r="D45" s="119"/>
      <c r="E45" s="120"/>
      <c r="F45" s="1"/>
    </row>
    <row r="46" spans="1:6" s="2" customFormat="1" x14ac:dyDescent="0.25">
      <c r="A46" s="117">
        <v>45561</v>
      </c>
      <c r="B46" s="118">
        <v>643.37</v>
      </c>
      <c r="C46" s="119" t="s">
        <v>781</v>
      </c>
      <c r="D46" s="119" t="s">
        <v>129</v>
      </c>
      <c r="E46" s="120" t="s">
        <v>142</v>
      </c>
      <c r="F46" s="1"/>
    </row>
    <row r="47" spans="1:6" s="2" customFormat="1" x14ac:dyDescent="0.25">
      <c r="A47" s="117"/>
      <c r="B47" s="118"/>
      <c r="C47" s="119"/>
      <c r="D47" s="119"/>
      <c r="E47" s="120"/>
      <c r="F47" s="1"/>
    </row>
    <row r="48" spans="1:6" s="2" customFormat="1" x14ac:dyDescent="0.25">
      <c r="A48" s="117">
        <v>45567</v>
      </c>
      <c r="B48" s="118">
        <v>644.09</v>
      </c>
      <c r="C48" s="119" t="s">
        <v>778</v>
      </c>
      <c r="D48" s="119" t="s">
        <v>129</v>
      </c>
      <c r="E48" s="120" t="s">
        <v>130</v>
      </c>
      <c r="F48" s="1"/>
    </row>
    <row r="49" spans="1:6" s="2" customFormat="1" x14ac:dyDescent="0.25">
      <c r="A49" s="117">
        <v>45567</v>
      </c>
      <c r="B49" s="118">
        <v>47.39</v>
      </c>
      <c r="C49" s="119" t="s">
        <v>778</v>
      </c>
      <c r="D49" s="119" t="s">
        <v>135</v>
      </c>
      <c r="E49" s="120" t="s">
        <v>132</v>
      </c>
      <c r="F49" s="1"/>
    </row>
    <row r="50" spans="1:6" s="2" customFormat="1" x14ac:dyDescent="0.25">
      <c r="A50" s="117"/>
      <c r="B50" s="118"/>
      <c r="C50" s="119"/>
      <c r="D50" s="119"/>
      <c r="E50" s="120"/>
      <c r="F50" s="1"/>
    </row>
    <row r="51" spans="1:6" s="2" customFormat="1" x14ac:dyDescent="0.25">
      <c r="A51" s="117">
        <v>45569</v>
      </c>
      <c r="B51" s="118">
        <v>928</v>
      </c>
      <c r="C51" s="119" t="s">
        <v>720</v>
      </c>
      <c r="D51" s="119" t="s">
        <v>129</v>
      </c>
      <c r="E51" s="120" t="s">
        <v>133</v>
      </c>
      <c r="F51" s="1"/>
    </row>
    <row r="52" spans="1:6" s="2" customFormat="1" x14ac:dyDescent="0.25">
      <c r="A52" s="117">
        <v>45569</v>
      </c>
      <c r="B52" s="118">
        <v>39</v>
      </c>
      <c r="C52" s="119" t="s">
        <v>720</v>
      </c>
      <c r="D52" s="119" t="s">
        <v>135</v>
      </c>
      <c r="E52" s="120" t="s">
        <v>132</v>
      </c>
      <c r="F52" s="1"/>
    </row>
    <row r="53" spans="1:6" s="2" customFormat="1" x14ac:dyDescent="0.25">
      <c r="A53" s="117"/>
      <c r="B53" s="118"/>
      <c r="C53" s="119"/>
      <c r="D53" s="119"/>
      <c r="E53" s="120"/>
      <c r="F53" s="1"/>
    </row>
    <row r="54" spans="1:6" s="2" customFormat="1" x14ac:dyDescent="0.25">
      <c r="A54" s="117"/>
      <c r="B54" s="118"/>
      <c r="C54" s="119"/>
      <c r="D54" s="119"/>
      <c r="E54" s="120"/>
      <c r="F54" s="1"/>
    </row>
    <row r="55" spans="1:6" s="2" customFormat="1" x14ac:dyDescent="0.25">
      <c r="A55" s="117">
        <v>45589</v>
      </c>
      <c r="B55" s="118">
        <v>1051.1300000000001</v>
      </c>
      <c r="C55" s="119" t="s">
        <v>779</v>
      </c>
      <c r="D55" s="119" t="s">
        <v>129</v>
      </c>
      <c r="E55" s="120" t="s">
        <v>513</v>
      </c>
      <c r="F55" s="1"/>
    </row>
    <row r="56" spans="1:6" s="2" customFormat="1" x14ac:dyDescent="0.25">
      <c r="A56" s="117">
        <v>45589</v>
      </c>
      <c r="B56" s="118">
        <v>137.38999999999999</v>
      </c>
      <c r="C56" s="119" t="s">
        <v>779</v>
      </c>
      <c r="D56" s="119" t="s">
        <v>134</v>
      </c>
      <c r="E56" s="120" t="s">
        <v>513</v>
      </c>
      <c r="F56" s="1"/>
    </row>
    <row r="57" spans="1:6" s="2" customFormat="1" x14ac:dyDescent="0.25">
      <c r="A57" s="117">
        <v>45589</v>
      </c>
      <c r="B57" s="118">
        <v>171.53</v>
      </c>
      <c r="C57" s="119" t="s">
        <v>779</v>
      </c>
      <c r="D57" s="119" t="s">
        <v>517</v>
      </c>
      <c r="E57" s="120" t="s">
        <v>513</v>
      </c>
      <c r="F57" s="1"/>
    </row>
    <row r="58" spans="1:6" s="2" customFormat="1" x14ac:dyDescent="0.25">
      <c r="A58" s="117">
        <v>45589</v>
      </c>
      <c r="B58" s="118">
        <v>44.35</v>
      </c>
      <c r="C58" s="119" t="s">
        <v>779</v>
      </c>
      <c r="D58" s="119" t="s">
        <v>518</v>
      </c>
      <c r="E58" s="120" t="s">
        <v>513</v>
      </c>
      <c r="F58" s="1"/>
    </row>
    <row r="59" spans="1:6" s="2" customFormat="1" x14ac:dyDescent="0.25">
      <c r="A59" s="117">
        <v>45589</v>
      </c>
      <c r="B59" s="118">
        <v>130.43</v>
      </c>
      <c r="C59" s="119" t="s">
        <v>779</v>
      </c>
      <c r="D59" s="119" t="s">
        <v>135</v>
      </c>
      <c r="E59" s="120" t="s">
        <v>132</v>
      </c>
      <c r="F59" s="1"/>
    </row>
    <row r="60" spans="1:6" s="2" customFormat="1" x14ac:dyDescent="0.25">
      <c r="A60" s="117"/>
      <c r="B60" s="118"/>
      <c r="C60" s="119"/>
      <c r="D60" s="119"/>
      <c r="E60" s="120"/>
      <c r="F60" s="1"/>
    </row>
    <row r="61" spans="1:6" s="2" customFormat="1" x14ac:dyDescent="0.25">
      <c r="A61" s="117">
        <v>45602</v>
      </c>
      <c r="B61" s="118">
        <v>653.97</v>
      </c>
      <c r="C61" s="119" t="s">
        <v>500</v>
      </c>
      <c r="D61" s="119" t="s">
        <v>129</v>
      </c>
      <c r="E61" s="120" t="s">
        <v>133</v>
      </c>
      <c r="F61" s="1"/>
    </row>
    <row r="62" spans="1:6" s="2" customFormat="1" x14ac:dyDescent="0.25">
      <c r="A62" s="117">
        <v>45602</v>
      </c>
      <c r="B62" s="118">
        <v>46.09</v>
      </c>
      <c r="C62" s="119" t="s">
        <v>500</v>
      </c>
      <c r="D62" s="119" t="s">
        <v>135</v>
      </c>
      <c r="E62" s="120" t="s">
        <v>132</v>
      </c>
      <c r="F62" s="1"/>
    </row>
    <row r="63" spans="1:6" s="2" customFormat="1" x14ac:dyDescent="0.25">
      <c r="A63" s="117">
        <v>45602</v>
      </c>
      <c r="B63" s="118">
        <v>166.14</v>
      </c>
      <c r="C63" s="119" t="s">
        <v>500</v>
      </c>
      <c r="D63" s="119" t="s">
        <v>508</v>
      </c>
      <c r="E63" s="120" t="s">
        <v>133</v>
      </c>
      <c r="F63" s="1"/>
    </row>
    <row r="64" spans="1:6" s="2" customFormat="1" x14ac:dyDescent="0.25">
      <c r="A64" s="117"/>
      <c r="B64" s="118"/>
      <c r="C64" s="119"/>
      <c r="D64" s="119"/>
      <c r="E64" s="120"/>
      <c r="F64" s="1"/>
    </row>
    <row r="65" spans="1:6" s="2" customFormat="1" x14ac:dyDescent="0.25">
      <c r="A65" s="117">
        <v>45621</v>
      </c>
      <c r="B65" s="118">
        <v>764.69</v>
      </c>
      <c r="C65" s="119" t="s">
        <v>782</v>
      </c>
      <c r="D65" s="119" t="s">
        <v>129</v>
      </c>
      <c r="E65" s="120" t="s">
        <v>503</v>
      </c>
      <c r="F65" s="1"/>
    </row>
    <row r="66" spans="1:6" s="2" customFormat="1" x14ac:dyDescent="0.25">
      <c r="A66" s="117">
        <v>45621</v>
      </c>
      <c r="B66" s="118">
        <v>46.09</v>
      </c>
      <c r="C66" s="119" t="s">
        <v>782</v>
      </c>
      <c r="D66" s="119" t="s">
        <v>135</v>
      </c>
      <c r="E66" s="120" t="s">
        <v>132</v>
      </c>
      <c r="F66" s="1"/>
    </row>
    <row r="67" spans="1:6" s="2" customFormat="1" x14ac:dyDescent="0.25">
      <c r="A67" s="117">
        <v>45621</v>
      </c>
      <c r="B67" s="118">
        <v>60.35</v>
      </c>
      <c r="C67" s="119" t="s">
        <v>782</v>
      </c>
      <c r="D67" s="119" t="s">
        <v>508</v>
      </c>
      <c r="E67" s="120" t="s">
        <v>503</v>
      </c>
      <c r="F67" s="1"/>
    </row>
    <row r="68" spans="1:6" s="2" customFormat="1" x14ac:dyDescent="0.25">
      <c r="A68" s="117"/>
      <c r="B68" s="118"/>
      <c r="C68" s="119"/>
      <c r="D68" s="119"/>
      <c r="E68" s="120"/>
      <c r="F68" s="1"/>
    </row>
    <row r="69" spans="1:6" s="2" customFormat="1" x14ac:dyDescent="0.25">
      <c r="A69" s="117">
        <v>45637</v>
      </c>
      <c r="B69" s="118">
        <v>352.74</v>
      </c>
      <c r="C69" s="119" t="s">
        <v>783</v>
      </c>
      <c r="D69" s="119" t="s">
        <v>129</v>
      </c>
      <c r="E69" s="120" t="s">
        <v>130</v>
      </c>
      <c r="F69" s="1"/>
    </row>
    <row r="70" spans="1:6" s="2" customFormat="1" x14ac:dyDescent="0.25">
      <c r="A70" s="117">
        <v>45637</v>
      </c>
      <c r="B70" s="118">
        <v>48.7</v>
      </c>
      <c r="C70" s="119" t="s">
        <v>783</v>
      </c>
      <c r="D70" s="119" t="s">
        <v>135</v>
      </c>
      <c r="E70" s="120" t="s">
        <v>132</v>
      </c>
      <c r="F70" s="1"/>
    </row>
    <row r="71" spans="1:6" s="2" customFormat="1" x14ac:dyDescent="0.25">
      <c r="A71" s="117">
        <v>45637</v>
      </c>
      <c r="B71" s="118">
        <v>101.13</v>
      </c>
      <c r="C71" s="119" t="s">
        <v>783</v>
      </c>
      <c r="D71" s="119" t="s">
        <v>508</v>
      </c>
      <c r="E71" s="120" t="s">
        <v>130</v>
      </c>
      <c r="F71" s="1"/>
    </row>
    <row r="72" spans="1:6" s="2" customFormat="1" x14ac:dyDescent="0.25">
      <c r="A72" s="117"/>
      <c r="B72" s="118"/>
      <c r="C72" s="157"/>
      <c r="D72" s="119"/>
      <c r="E72" s="120"/>
      <c r="F72" s="1"/>
    </row>
    <row r="73" spans="1:6" s="2" customFormat="1" x14ac:dyDescent="0.25">
      <c r="A73" s="117">
        <v>45638</v>
      </c>
      <c r="B73" s="118">
        <v>720.2600000000001</v>
      </c>
      <c r="C73" s="157" t="s">
        <v>784</v>
      </c>
      <c r="D73" s="119" t="s">
        <v>129</v>
      </c>
      <c r="E73" s="120" t="s">
        <v>499</v>
      </c>
      <c r="F73" s="1"/>
    </row>
    <row r="74" spans="1:6" s="2" customFormat="1" x14ac:dyDescent="0.25">
      <c r="A74" s="117">
        <v>45638</v>
      </c>
      <c r="B74" s="118">
        <v>46.09</v>
      </c>
      <c r="C74" s="157" t="s">
        <v>784</v>
      </c>
      <c r="D74" s="119" t="s">
        <v>135</v>
      </c>
      <c r="E74" s="120" t="s">
        <v>132</v>
      </c>
      <c r="F74" s="1"/>
    </row>
    <row r="75" spans="1:6" s="2" customFormat="1" x14ac:dyDescent="0.25">
      <c r="A75" s="117"/>
      <c r="B75" s="118"/>
      <c r="C75" s="119"/>
      <c r="D75" s="119"/>
      <c r="E75" s="120"/>
      <c r="F75" s="1"/>
    </row>
    <row r="76" spans="1:6" s="2" customFormat="1" x14ac:dyDescent="0.25">
      <c r="A76" s="117">
        <v>45693</v>
      </c>
      <c r="B76" s="118">
        <v>603.29999999999995</v>
      </c>
      <c r="C76" s="119" t="s">
        <v>786</v>
      </c>
      <c r="D76" s="119" t="s">
        <v>129</v>
      </c>
      <c r="E76" s="120" t="s">
        <v>130</v>
      </c>
      <c r="F76" s="1"/>
    </row>
    <row r="77" spans="1:6" s="2" customFormat="1" x14ac:dyDescent="0.25">
      <c r="A77" s="117">
        <v>45693</v>
      </c>
      <c r="B77" s="118">
        <v>193.04</v>
      </c>
      <c r="C77" s="119" t="s">
        <v>786</v>
      </c>
      <c r="D77" s="119" t="s">
        <v>134</v>
      </c>
      <c r="E77" s="120" t="s">
        <v>130</v>
      </c>
      <c r="F77" s="1"/>
    </row>
    <row r="78" spans="1:6" s="2" customFormat="1" x14ac:dyDescent="0.25">
      <c r="A78" s="117">
        <v>45693</v>
      </c>
      <c r="B78" s="118">
        <v>145.20999999999998</v>
      </c>
      <c r="C78" s="119" t="s">
        <v>786</v>
      </c>
      <c r="D78" s="119" t="s">
        <v>135</v>
      </c>
      <c r="E78" s="120" t="s">
        <v>132</v>
      </c>
      <c r="F78" s="1"/>
    </row>
    <row r="79" spans="1:6" s="2" customFormat="1" x14ac:dyDescent="0.25">
      <c r="A79" s="117">
        <v>45693</v>
      </c>
      <c r="B79" s="118">
        <v>46.7</v>
      </c>
      <c r="C79" s="119" t="s">
        <v>786</v>
      </c>
      <c r="D79" s="119" t="s">
        <v>508</v>
      </c>
      <c r="E79" s="120" t="s">
        <v>130</v>
      </c>
      <c r="F79" s="1"/>
    </row>
    <row r="80" spans="1:6" s="2" customFormat="1" x14ac:dyDescent="0.25">
      <c r="A80" s="117">
        <v>45693</v>
      </c>
      <c r="B80" s="118">
        <v>26.52</v>
      </c>
      <c r="C80" s="119" t="s">
        <v>786</v>
      </c>
      <c r="D80" s="119" t="s">
        <v>518</v>
      </c>
      <c r="E80" s="120" t="s">
        <v>130</v>
      </c>
      <c r="F80" s="1"/>
    </row>
    <row r="81" spans="1:6" s="2" customFormat="1" x14ac:dyDescent="0.25">
      <c r="A81" s="117"/>
      <c r="B81" s="118"/>
      <c r="C81" s="119"/>
      <c r="D81" s="119"/>
      <c r="E81" s="120"/>
      <c r="F81" s="1"/>
    </row>
    <row r="82" spans="1:6" s="2" customFormat="1" x14ac:dyDescent="0.25">
      <c r="A82" s="117">
        <v>45698</v>
      </c>
      <c r="B82" s="118">
        <v>868.13999999999987</v>
      </c>
      <c r="C82" s="119" t="s">
        <v>611</v>
      </c>
      <c r="D82" s="119" t="s">
        <v>129</v>
      </c>
      <c r="E82" s="120" t="s">
        <v>605</v>
      </c>
      <c r="F82" s="1"/>
    </row>
    <row r="83" spans="1:6" s="2" customFormat="1" x14ac:dyDescent="0.25">
      <c r="A83" s="117">
        <v>45698</v>
      </c>
      <c r="B83" s="118">
        <v>227.83</v>
      </c>
      <c r="C83" s="119" t="s">
        <v>611</v>
      </c>
      <c r="D83" s="119" t="s">
        <v>134</v>
      </c>
      <c r="E83" s="120" t="s">
        <v>605</v>
      </c>
      <c r="F83" s="1"/>
    </row>
    <row r="84" spans="1:6" s="2" customFormat="1" x14ac:dyDescent="0.25">
      <c r="A84" s="117">
        <v>45698</v>
      </c>
      <c r="B84" s="118">
        <v>53.81</v>
      </c>
      <c r="C84" s="119" t="s">
        <v>611</v>
      </c>
      <c r="D84" s="119" t="s">
        <v>518</v>
      </c>
      <c r="E84" s="120" t="s">
        <v>605</v>
      </c>
      <c r="F84" s="1"/>
    </row>
    <row r="85" spans="1:6" s="2" customFormat="1" x14ac:dyDescent="0.25">
      <c r="A85" s="117"/>
      <c r="B85" s="118"/>
      <c r="C85" s="119"/>
      <c r="D85" s="119"/>
      <c r="E85" s="120"/>
      <c r="F85" s="1"/>
    </row>
    <row r="86" spans="1:6" s="2" customFormat="1" x14ac:dyDescent="0.25">
      <c r="A86" s="117">
        <v>45702</v>
      </c>
      <c r="B86" s="118">
        <v>694</v>
      </c>
      <c r="C86" s="119" t="s">
        <v>785</v>
      </c>
      <c r="D86" s="119" t="s">
        <v>129</v>
      </c>
      <c r="E86" s="120" t="s">
        <v>503</v>
      </c>
      <c r="F86" s="1"/>
    </row>
    <row r="87" spans="1:6" s="2" customFormat="1" x14ac:dyDescent="0.25">
      <c r="A87" s="117">
        <v>45702</v>
      </c>
      <c r="B87" s="118">
        <v>184</v>
      </c>
      <c r="C87" s="119" t="s">
        <v>785</v>
      </c>
      <c r="D87" s="119" t="s">
        <v>134</v>
      </c>
      <c r="E87" s="120" t="s">
        <v>503</v>
      </c>
      <c r="F87" s="1"/>
    </row>
    <row r="88" spans="1:6" s="2" customFormat="1" x14ac:dyDescent="0.25">
      <c r="A88" s="117">
        <v>45702</v>
      </c>
      <c r="B88" s="118">
        <v>259.26</v>
      </c>
      <c r="C88" s="119" t="s">
        <v>785</v>
      </c>
      <c r="D88" s="119" t="s">
        <v>629</v>
      </c>
      <c r="E88" s="120" t="s">
        <v>503</v>
      </c>
      <c r="F88" s="1"/>
    </row>
    <row r="89" spans="1:6" s="2" customFormat="1" x14ac:dyDescent="0.25">
      <c r="A89" s="117">
        <v>45702</v>
      </c>
      <c r="B89" s="118">
        <v>23.06</v>
      </c>
      <c r="C89" s="119" t="s">
        <v>785</v>
      </c>
      <c r="D89" s="119" t="s">
        <v>603</v>
      </c>
      <c r="E89" s="120" t="s">
        <v>503</v>
      </c>
      <c r="F89" s="1"/>
    </row>
    <row r="90" spans="1:6" s="2" customFormat="1" x14ac:dyDescent="0.25">
      <c r="A90" s="117">
        <v>45702</v>
      </c>
      <c r="B90" s="118">
        <v>18.260000000000002</v>
      </c>
      <c r="C90" s="119" t="s">
        <v>628</v>
      </c>
      <c r="D90" s="119" t="s">
        <v>508</v>
      </c>
      <c r="E90" s="120" t="s">
        <v>503</v>
      </c>
      <c r="F90" s="1"/>
    </row>
    <row r="91" spans="1:6" s="2" customFormat="1" x14ac:dyDescent="0.25">
      <c r="A91" s="117"/>
      <c r="B91" s="118"/>
      <c r="C91" s="119"/>
      <c r="D91" s="119"/>
      <c r="E91" s="120"/>
      <c r="F91" s="1"/>
    </row>
    <row r="92" spans="1:6" s="2" customFormat="1" ht="30" customHeight="1" x14ac:dyDescent="0.25">
      <c r="A92" s="117">
        <v>45708</v>
      </c>
      <c r="B92" s="118">
        <v>1278.3</v>
      </c>
      <c r="C92" s="119" t="s">
        <v>787</v>
      </c>
      <c r="D92" s="119" t="s">
        <v>129</v>
      </c>
      <c r="E92" s="120" t="s">
        <v>610</v>
      </c>
      <c r="F92" s="1"/>
    </row>
    <row r="93" spans="1:6" s="2" customFormat="1" ht="25" x14ac:dyDescent="0.25">
      <c r="A93" s="117">
        <v>45708</v>
      </c>
      <c r="B93" s="118">
        <v>173.91</v>
      </c>
      <c r="C93" s="119" t="s">
        <v>787</v>
      </c>
      <c r="D93" s="119" t="s">
        <v>134</v>
      </c>
      <c r="E93" s="120" t="s">
        <v>610</v>
      </c>
      <c r="F93" s="1"/>
    </row>
    <row r="94" spans="1:6" s="2" customFormat="1" x14ac:dyDescent="0.25">
      <c r="A94" s="117"/>
      <c r="B94" s="118"/>
      <c r="C94" s="119"/>
      <c r="D94" s="119"/>
      <c r="E94" s="120"/>
      <c r="F94" s="1"/>
    </row>
    <row r="95" spans="1:6" s="2" customFormat="1" x14ac:dyDescent="0.25">
      <c r="A95" s="117">
        <v>45719</v>
      </c>
      <c r="B95" s="118">
        <v>1178</v>
      </c>
      <c r="C95" s="119" t="s">
        <v>630</v>
      </c>
      <c r="D95" s="119" t="s">
        <v>129</v>
      </c>
      <c r="E95" s="120" t="s">
        <v>631</v>
      </c>
      <c r="F95" s="1"/>
    </row>
    <row r="96" spans="1:6" s="2" customFormat="1" x14ac:dyDescent="0.25">
      <c r="A96" s="117">
        <v>45719</v>
      </c>
      <c r="B96" s="118">
        <v>600</v>
      </c>
      <c r="C96" s="119" t="s">
        <v>630</v>
      </c>
      <c r="D96" s="119" t="s">
        <v>134</v>
      </c>
      <c r="E96" s="120" t="s">
        <v>631</v>
      </c>
      <c r="F96" s="1"/>
    </row>
    <row r="97" spans="1:6" s="2" customFormat="1" x14ac:dyDescent="0.25">
      <c r="A97" s="117">
        <v>45719</v>
      </c>
      <c r="B97" s="118">
        <v>53.91</v>
      </c>
      <c r="C97" s="119" t="s">
        <v>630</v>
      </c>
      <c r="D97" s="119" t="s">
        <v>508</v>
      </c>
      <c r="E97" s="120" t="s">
        <v>132</v>
      </c>
      <c r="F97" s="1"/>
    </row>
    <row r="98" spans="1:6" s="2" customFormat="1" x14ac:dyDescent="0.25">
      <c r="A98" s="117"/>
      <c r="B98" s="118"/>
      <c r="C98" s="119"/>
      <c r="D98" s="119"/>
      <c r="E98" s="120"/>
      <c r="F98" s="1"/>
    </row>
    <row r="99" spans="1:6" s="2" customFormat="1" x14ac:dyDescent="0.25">
      <c r="A99" s="117">
        <v>45740</v>
      </c>
      <c r="B99" s="118">
        <v>467.47</v>
      </c>
      <c r="C99" s="119" t="s">
        <v>788</v>
      </c>
      <c r="D99" s="119" t="s">
        <v>129</v>
      </c>
      <c r="E99" s="120" t="s">
        <v>130</v>
      </c>
      <c r="F99" s="1"/>
    </row>
    <row r="100" spans="1:6" s="2" customFormat="1" x14ac:dyDescent="0.25">
      <c r="A100" s="117">
        <v>45740</v>
      </c>
      <c r="B100" s="118">
        <v>44.35</v>
      </c>
      <c r="C100" s="119" t="s">
        <v>788</v>
      </c>
      <c r="D100" s="119" t="s">
        <v>508</v>
      </c>
      <c r="E100" s="120" t="s">
        <v>130</v>
      </c>
      <c r="F100" s="1"/>
    </row>
    <row r="101" spans="1:6" s="2" customFormat="1" x14ac:dyDescent="0.25">
      <c r="A101" s="117"/>
      <c r="B101" s="118"/>
      <c r="C101" s="119"/>
      <c r="D101" s="119"/>
      <c r="E101" s="120"/>
      <c r="F101" s="1"/>
    </row>
    <row r="102" spans="1:6" s="2" customFormat="1" x14ac:dyDescent="0.25">
      <c r="A102" s="117">
        <v>45750</v>
      </c>
      <c r="B102" s="118">
        <v>767.50000000000011</v>
      </c>
      <c r="C102" s="119" t="s">
        <v>617</v>
      </c>
      <c r="D102" s="119" t="s">
        <v>129</v>
      </c>
      <c r="E102" s="120" t="s">
        <v>605</v>
      </c>
      <c r="F102" s="1"/>
    </row>
    <row r="103" spans="1:6" s="2" customFormat="1" x14ac:dyDescent="0.25">
      <c r="A103" s="117">
        <v>45750</v>
      </c>
      <c r="B103" s="118">
        <v>242.72</v>
      </c>
      <c r="C103" s="119" t="s">
        <v>617</v>
      </c>
      <c r="D103" s="119" t="s">
        <v>134</v>
      </c>
      <c r="E103" s="120" t="s">
        <v>605</v>
      </c>
      <c r="F103" s="1"/>
    </row>
    <row r="104" spans="1:6" s="2" customFormat="1" x14ac:dyDescent="0.25">
      <c r="A104" s="117">
        <v>45750</v>
      </c>
      <c r="B104" s="118">
        <v>68.17</v>
      </c>
      <c r="C104" s="119" t="s">
        <v>617</v>
      </c>
      <c r="D104" s="119" t="s">
        <v>508</v>
      </c>
      <c r="E104" s="120" t="s">
        <v>605</v>
      </c>
      <c r="F104" s="1"/>
    </row>
    <row r="105" spans="1:6" s="2" customFormat="1" x14ac:dyDescent="0.25">
      <c r="A105" s="117">
        <v>45750</v>
      </c>
      <c r="B105" s="118">
        <v>33.909999999999997</v>
      </c>
      <c r="C105" s="119" t="s">
        <v>617</v>
      </c>
      <c r="D105" s="119" t="s">
        <v>518</v>
      </c>
      <c r="E105" s="120" t="s">
        <v>605</v>
      </c>
      <c r="F105" s="1"/>
    </row>
    <row r="106" spans="1:6" s="2" customFormat="1" x14ac:dyDescent="0.25">
      <c r="A106" s="117">
        <v>45750</v>
      </c>
      <c r="B106" s="118">
        <v>74.78</v>
      </c>
      <c r="C106" s="119" t="s">
        <v>617</v>
      </c>
      <c r="D106" s="119" t="s">
        <v>135</v>
      </c>
      <c r="E106" s="120" t="s">
        <v>132</v>
      </c>
      <c r="F106" s="1"/>
    </row>
    <row r="107" spans="1:6" s="2" customFormat="1" x14ac:dyDescent="0.25">
      <c r="A107" s="117"/>
      <c r="B107" s="118"/>
      <c r="C107" s="119"/>
      <c r="D107" s="119"/>
      <c r="E107" s="120"/>
      <c r="F107" s="1"/>
    </row>
    <row r="108" spans="1:6" s="2" customFormat="1" x14ac:dyDescent="0.25">
      <c r="A108" s="117">
        <v>45775</v>
      </c>
      <c r="B108" s="118">
        <v>646.91999999999985</v>
      </c>
      <c r="C108" s="119" t="s">
        <v>618</v>
      </c>
      <c r="D108" s="119" t="s">
        <v>129</v>
      </c>
      <c r="E108" s="120" t="s">
        <v>130</v>
      </c>
      <c r="F108" s="1"/>
    </row>
    <row r="109" spans="1:6" s="2" customFormat="1" x14ac:dyDescent="0.25">
      <c r="A109" s="117">
        <v>45775</v>
      </c>
      <c r="B109" s="118">
        <v>227.26</v>
      </c>
      <c r="C109" s="119" t="s">
        <v>618</v>
      </c>
      <c r="D109" s="119" t="s">
        <v>517</v>
      </c>
      <c r="E109" s="120" t="s">
        <v>130</v>
      </c>
      <c r="F109" s="1"/>
    </row>
    <row r="110" spans="1:6" s="2" customFormat="1" x14ac:dyDescent="0.25">
      <c r="A110" s="117">
        <v>45775</v>
      </c>
      <c r="B110" s="118">
        <v>62.97</v>
      </c>
      <c r="C110" s="119" t="s">
        <v>618</v>
      </c>
      <c r="D110" s="119" t="s">
        <v>508</v>
      </c>
      <c r="E110" s="120" t="s">
        <v>132</v>
      </c>
      <c r="F110" s="1"/>
    </row>
    <row r="111" spans="1:6" s="2" customFormat="1" x14ac:dyDescent="0.25">
      <c r="A111" s="117"/>
      <c r="B111" s="118"/>
      <c r="C111" s="119"/>
      <c r="D111" s="119"/>
      <c r="E111" s="120"/>
      <c r="F111" s="1"/>
    </row>
    <row r="112" spans="1:6" s="2" customFormat="1" x14ac:dyDescent="0.25">
      <c r="A112" s="117">
        <v>45791</v>
      </c>
      <c r="B112" s="118">
        <v>547.25</v>
      </c>
      <c r="C112" s="119" t="s">
        <v>789</v>
      </c>
      <c r="D112" s="119" t="s">
        <v>129</v>
      </c>
      <c r="E112" s="120" t="s">
        <v>133</v>
      </c>
      <c r="F112" s="1"/>
    </row>
    <row r="113" spans="1:6" s="2" customFormat="1" x14ac:dyDescent="0.25">
      <c r="A113" s="117">
        <v>45791</v>
      </c>
      <c r="B113" s="118">
        <v>50.43</v>
      </c>
      <c r="C113" s="119" t="s">
        <v>789</v>
      </c>
      <c r="D113" s="119" t="s">
        <v>135</v>
      </c>
      <c r="E113" s="120" t="s">
        <v>132</v>
      </c>
      <c r="F113" s="1"/>
    </row>
    <row r="114" spans="1:6" s="2" customFormat="1" x14ac:dyDescent="0.25">
      <c r="A114" s="117"/>
      <c r="B114" s="118"/>
      <c r="C114" s="119"/>
      <c r="D114" s="119"/>
      <c r="E114" s="120"/>
      <c r="F114" s="1"/>
    </row>
    <row r="115" spans="1:6" s="2" customFormat="1" x14ac:dyDescent="0.25">
      <c r="A115" s="117">
        <v>45827</v>
      </c>
      <c r="B115" s="118">
        <v>310.03999999999996</v>
      </c>
      <c r="C115" s="119" t="s">
        <v>755</v>
      </c>
      <c r="D115" s="119" t="s">
        <v>129</v>
      </c>
      <c r="E115" s="120" t="s">
        <v>133</v>
      </c>
      <c r="F115" s="1"/>
    </row>
    <row r="116" spans="1:6" s="2" customFormat="1" x14ac:dyDescent="0.25">
      <c r="A116" s="117"/>
      <c r="B116" s="118"/>
      <c r="C116" s="119"/>
      <c r="D116" s="119"/>
      <c r="E116" s="120"/>
      <c r="F116" s="1"/>
    </row>
    <row r="117" spans="1:6" s="2" customFormat="1" x14ac:dyDescent="0.25">
      <c r="A117" s="117">
        <v>45834</v>
      </c>
      <c r="B117" s="118">
        <v>548.41</v>
      </c>
      <c r="C117" s="119" t="s">
        <v>763</v>
      </c>
      <c r="D117" s="119" t="s">
        <v>129</v>
      </c>
      <c r="E117" s="120" t="s">
        <v>130</v>
      </c>
      <c r="F117" s="1"/>
    </row>
    <row r="118" spans="1:6" s="2" customFormat="1" x14ac:dyDescent="0.25">
      <c r="A118" s="117"/>
      <c r="B118" s="118"/>
      <c r="C118" s="119"/>
      <c r="D118" s="119"/>
      <c r="E118" s="120"/>
      <c r="F118" s="1"/>
    </row>
    <row r="119" spans="1:6" s="2" customFormat="1" x14ac:dyDescent="0.25">
      <c r="A119" s="117"/>
      <c r="B119" s="118"/>
      <c r="C119" s="119"/>
      <c r="D119" s="119"/>
      <c r="E119" s="120"/>
      <c r="F119" s="1"/>
    </row>
    <row r="120" spans="1:6" s="2" customFormat="1" x14ac:dyDescent="0.25">
      <c r="A120" s="117">
        <v>45838</v>
      </c>
      <c r="B120" s="118">
        <v>366.8</v>
      </c>
      <c r="C120" s="119" t="s">
        <v>633</v>
      </c>
      <c r="D120" s="119" t="s">
        <v>129</v>
      </c>
      <c r="E120" s="120" t="s">
        <v>130</v>
      </c>
      <c r="F120" s="1"/>
    </row>
    <row r="121" spans="1:6" s="2" customFormat="1" x14ac:dyDescent="0.25">
      <c r="A121" s="117"/>
      <c r="B121" s="118"/>
      <c r="C121" s="119"/>
      <c r="D121" s="119"/>
      <c r="E121" s="120"/>
      <c r="F121" s="1"/>
    </row>
    <row r="122" spans="1:6" s="2" customFormat="1" x14ac:dyDescent="0.25">
      <c r="A122" s="117"/>
      <c r="B122" s="118"/>
      <c r="C122" s="119"/>
      <c r="D122" s="119"/>
      <c r="E122" s="120"/>
      <c r="F122" s="1"/>
    </row>
    <row r="123" spans="1:6" s="2" customFormat="1" hidden="1" x14ac:dyDescent="0.25">
      <c r="A123" s="108"/>
      <c r="B123" s="109"/>
      <c r="C123" s="110"/>
      <c r="D123" s="110"/>
      <c r="E123" s="111"/>
      <c r="F123" s="1"/>
    </row>
    <row r="124" spans="1:6" ht="19.5" customHeight="1" x14ac:dyDescent="0.25">
      <c r="A124" s="71" t="s">
        <v>144</v>
      </c>
      <c r="B124" s="72">
        <f>SUM(B26:B123)</f>
        <v>21370.87</v>
      </c>
      <c r="C124" s="128" t="str">
        <f>IF(SUBTOTAL(3,B26:B123)=SUBTOTAL(103,B26:B123),'Summary and sign-off'!$A$48,'Summary and sign-off'!$A$49)</f>
        <v>Check - there are no hidden rows with data</v>
      </c>
      <c r="D124" s="186" t="str">
        <f>IF('Summary and sign-off'!F56='Summary and sign-off'!F54,'Summary and sign-off'!A51,'Summary and sign-off'!A50)</f>
        <v>Check - each entry provides sufficient information</v>
      </c>
      <c r="E124" s="186"/>
      <c r="F124" s="17"/>
    </row>
    <row r="125" spans="1:6" ht="10.5" customHeight="1" x14ac:dyDescent="0.3">
      <c r="A125" s="17"/>
      <c r="B125" s="19"/>
      <c r="C125" s="17"/>
      <c r="D125" s="17"/>
      <c r="E125" s="17"/>
      <c r="F125" s="17"/>
    </row>
    <row r="126" spans="1:6" ht="24.75" customHeight="1" x14ac:dyDescent="0.25">
      <c r="A126" s="188" t="s">
        <v>145</v>
      </c>
      <c r="B126" s="188"/>
      <c r="C126" s="188"/>
      <c r="D126" s="188"/>
      <c r="E126" s="188"/>
      <c r="F126" s="17"/>
    </row>
    <row r="127" spans="1:6" ht="27" customHeight="1" x14ac:dyDescent="0.25">
      <c r="A127" s="24" t="s">
        <v>121</v>
      </c>
      <c r="B127" s="24" t="s">
        <v>64</v>
      </c>
      <c r="C127" s="24" t="s">
        <v>146</v>
      </c>
      <c r="D127" s="24" t="s">
        <v>147</v>
      </c>
      <c r="E127" s="24" t="s">
        <v>125</v>
      </c>
      <c r="F127" s="28"/>
    </row>
    <row r="128" spans="1:6" s="2" customFormat="1" x14ac:dyDescent="0.25">
      <c r="A128" s="117"/>
      <c r="B128" s="118"/>
      <c r="C128" s="119"/>
      <c r="D128" s="119"/>
      <c r="E128" s="120"/>
      <c r="F128" s="1"/>
    </row>
    <row r="129" spans="1:6" s="2" customFormat="1" x14ac:dyDescent="0.25">
      <c r="A129" s="117"/>
      <c r="B129" s="118"/>
      <c r="C129" s="119"/>
      <c r="D129" s="119"/>
      <c r="E129" s="120"/>
      <c r="F129" s="1"/>
    </row>
    <row r="130" spans="1:6" s="2" customFormat="1" ht="25" x14ac:dyDescent="0.25">
      <c r="A130" s="117">
        <v>45726</v>
      </c>
      <c r="B130" s="118">
        <v>5.48</v>
      </c>
      <c r="C130" s="119" t="s">
        <v>613</v>
      </c>
      <c r="D130" s="119" t="s">
        <v>135</v>
      </c>
      <c r="E130" s="120" t="s">
        <v>632</v>
      </c>
      <c r="F130" s="1"/>
    </row>
    <row r="131" spans="1:6" s="2" customFormat="1" ht="25" x14ac:dyDescent="0.25">
      <c r="A131" s="117">
        <v>45755</v>
      </c>
      <c r="B131" s="118">
        <v>8.9600000000000009</v>
      </c>
      <c r="C131" s="119" t="s">
        <v>707</v>
      </c>
      <c r="D131" s="119" t="s">
        <v>508</v>
      </c>
      <c r="E131" s="120" t="s">
        <v>632</v>
      </c>
      <c r="F131" s="1"/>
    </row>
    <row r="132" spans="1:6" s="2" customFormat="1" x14ac:dyDescent="0.25">
      <c r="A132" s="117"/>
      <c r="B132" s="118"/>
      <c r="C132" s="119"/>
      <c r="D132" s="119"/>
      <c r="E132" s="120"/>
      <c r="F132" s="1"/>
    </row>
    <row r="133" spans="1:6" s="2" customFormat="1" x14ac:dyDescent="0.25">
      <c r="A133" s="117"/>
      <c r="B133" s="118"/>
      <c r="C133" s="119"/>
      <c r="D133" s="119"/>
      <c r="E133" s="120"/>
      <c r="F133" s="1"/>
    </row>
    <row r="134" spans="1:6" s="2" customFormat="1" x14ac:dyDescent="0.25">
      <c r="A134" s="117"/>
      <c r="B134" s="118"/>
      <c r="C134" s="119"/>
      <c r="D134" s="119"/>
      <c r="E134" s="120"/>
      <c r="F134" s="1"/>
    </row>
    <row r="135" spans="1:6" s="2" customFormat="1" x14ac:dyDescent="0.25">
      <c r="A135" s="117"/>
      <c r="B135" s="118"/>
      <c r="C135" s="119"/>
      <c r="D135" s="119"/>
      <c r="E135" s="120"/>
      <c r="F135" s="1"/>
    </row>
    <row r="136" spans="1:6" s="2" customFormat="1" x14ac:dyDescent="0.25">
      <c r="A136" s="117"/>
      <c r="B136" s="118"/>
      <c r="C136" s="119"/>
      <c r="D136" s="119"/>
      <c r="E136" s="120"/>
      <c r="F136" s="1"/>
    </row>
    <row r="137" spans="1:6" s="2" customFormat="1" hidden="1" x14ac:dyDescent="0.25">
      <c r="A137" s="94"/>
      <c r="B137" s="95"/>
      <c r="C137" s="96"/>
      <c r="D137" s="96"/>
      <c r="E137" s="97"/>
      <c r="F137" s="1"/>
    </row>
    <row r="138" spans="1:6" ht="19.5" customHeight="1" x14ac:dyDescent="0.25">
      <c r="A138" s="71" t="s">
        <v>148</v>
      </c>
      <c r="B138" s="72">
        <f>SUM(B130:B137)</f>
        <v>14.440000000000001</v>
      </c>
      <c r="C138" s="128" t="str">
        <f>IF(SUBTOTAL(3,B130:B137)=SUBTOTAL(103,B130:B137),'Summary and sign-off'!$A$48,'Summary and sign-off'!$A$49)</f>
        <v>Check - there are no hidden rows with data</v>
      </c>
      <c r="D138" s="186" t="str">
        <f>IF('Summary and sign-off'!F57='Summary and sign-off'!F54,'Summary and sign-off'!A51,'Summary and sign-off'!A50)</f>
        <v>Check - each entry provides sufficient information</v>
      </c>
      <c r="E138" s="186"/>
      <c r="F138" s="17"/>
    </row>
    <row r="139" spans="1:6" ht="10.5" customHeight="1" x14ac:dyDescent="0.3">
      <c r="A139" s="17"/>
      <c r="B139" s="57"/>
      <c r="C139" s="19"/>
      <c r="D139" s="17"/>
      <c r="E139" s="17"/>
      <c r="F139" s="17"/>
    </row>
    <row r="140" spans="1:6" ht="34.5" customHeight="1" x14ac:dyDescent="0.25">
      <c r="A140" s="31" t="s">
        <v>149</v>
      </c>
      <c r="B140" s="58">
        <f>B22+B124+B138</f>
        <v>21385.309999999998</v>
      </c>
      <c r="C140" s="32"/>
      <c r="D140" s="32"/>
      <c r="E140" s="32"/>
      <c r="F140" s="17"/>
    </row>
    <row r="141" spans="1:6" ht="13" x14ac:dyDescent="0.3">
      <c r="A141" s="17"/>
      <c r="B141" s="19"/>
      <c r="C141" s="17"/>
      <c r="D141" s="17"/>
      <c r="E141" s="17"/>
      <c r="F141" s="17"/>
    </row>
    <row r="142" spans="1:6" ht="13" x14ac:dyDescent="0.3">
      <c r="A142" s="18" t="s">
        <v>75</v>
      </c>
      <c r="B142" s="19"/>
      <c r="C142" s="17"/>
      <c r="D142" s="17"/>
      <c r="E142" s="17"/>
      <c r="F142" s="17"/>
    </row>
    <row r="143" spans="1:6" ht="12.65" customHeight="1" x14ac:dyDescent="0.25">
      <c r="A143" s="20" t="s">
        <v>150</v>
      </c>
      <c r="F143" s="17"/>
    </row>
    <row r="144" spans="1:6" ht="13" customHeight="1" x14ac:dyDescent="0.25">
      <c r="A144" s="20" t="s">
        <v>151</v>
      </c>
      <c r="B144" s="17"/>
      <c r="D144" s="17"/>
      <c r="F144" s="17"/>
    </row>
    <row r="145" spans="1:6" x14ac:dyDescent="0.25">
      <c r="A145" s="20" t="s">
        <v>152</v>
      </c>
      <c r="F145" s="17"/>
    </row>
    <row r="146" spans="1:6" ht="13" x14ac:dyDescent="0.3">
      <c r="A146" s="20" t="s">
        <v>81</v>
      </c>
      <c r="B146" s="19"/>
      <c r="C146" s="17"/>
      <c r="D146" s="17"/>
      <c r="E146" s="17"/>
      <c r="F146" s="17"/>
    </row>
    <row r="147" spans="1:6" ht="13" customHeight="1" x14ac:dyDescent="0.25">
      <c r="A147" s="20" t="s">
        <v>153</v>
      </c>
      <c r="B147" s="17"/>
      <c r="D147" s="17"/>
      <c r="F147" s="17"/>
    </row>
    <row r="148" spans="1:6" x14ac:dyDescent="0.25">
      <c r="A148" s="20" t="s">
        <v>154</v>
      </c>
      <c r="F148" s="17"/>
    </row>
    <row r="149" spans="1:6" x14ac:dyDescent="0.25">
      <c r="A149" s="20" t="s">
        <v>155</v>
      </c>
      <c r="B149" s="20"/>
      <c r="C149" s="20"/>
      <c r="D149" s="20"/>
      <c r="F149" s="17"/>
    </row>
    <row r="150" spans="1:6" x14ac:dyDescent="0.25">
      <c r="A150" s="26"/>
      <c r="B150" s="17"/>
      <c r="C150" s="17"/>
      <c r="D150" s="17"/>
      <c r="E150" s="17"/>
      <c r="F150" s="17"/>
    </row>
    <row r="151" spans="1:6" hidden="1" x14ac:dyDescent="0.25">
      <c r="A151" s="26"/>
      <c r="B151" s="17"/>
      <c r="C151" s="17"/>
      <c r="D151" s="17"/>
      <c r="E151" s="17"/>
      <c r="F151" s="17"/>
    </row>
    <row r="152" spans="1:6" x14ac:dyDescent="0.25"/>
    <row r="153" spans="1:6" x14ac:dyDescent="0.25"/>
    <row r="154" spans="1:6" x14ac:dyDescent="0.25"/>
    <row r="155" spans="1:6" x14ac:dyDescent="0.25"/>
    <row r="156" spans="1:6" ht="12.75" hidden="1" customHeight="1" x14ac:dyDescent="0.25"/>
    <row r="157" spans="1:6" x14ac:dyDescent="0.25"/>
    <row r="158" spans="1:6" x14ac:dyDescent="0.25"/>
    <row r="159" spans="1:6" hidden="1" x14ac:dyDescent="0.25">
      <c r="A159" s="26"/>
      <c r="B159" s="17"/>
      <c r="C159" s="17"/>
      <c r="D159" s="17"/>
      <c r="E159" s="17"/>
      <c r="F159" s="17"/>
    </row>
    <row r="160" spans="1:6" hidden="1" x14ac:dyDescent="0.25">
      <c r="A160" s="26"/>
      <c r="B160" s="17"/>
      <c r="C160" s="17"/>
      <c r="D160" s="17"/>
      <c r="E160" s="17"/>
      <c r="F160" s="17"/>
    </row>
    <row r="161" spans="1:6" hidden="1" x14ac:dyDescent="0.25">
      <c r="A161" s="26"/>
      <c r="B161" s="17"/>
      <c r="C161" s="17"/>
      <c r="D161" s="17"/>
      <c r="E161" s="17"/>
      <c r="F161" s="17"/>
    </row>
    <row r="162" spans="1:6" hidden="1" x14ac:dyDescent="0.25">
      <c r="A162" s="26"/>
      <c r="B162" s="17"/>
      <c r="C162" s="17"/>
      <c r="D162" s="17"/>
      <c r="E162" s="17"/>
      <c r="F162" s="17"/>
    </row>
    <row r="163" spans="1:6" hidden="1" x14ac:dyDescent="0.25">
      <c r="A163" s="26"/>
      <c r="B163" s="17"/>
      <c r="C163" s="17"/>
      <c r="D163" s="17"/>
      <c r="E163" s="17"/>
      <c r="F163" s="17"/>
    </row>
    <row r="164" spans="1:6" x14ac:dyDescent="0.25"/>
    <row r="165" spans="1:6" x14ac:dyDescent="0.25"/>
    <row r="166" spans="1:6" x14ac:dyDescent="0.25"/>
    <row r="167" spans="1:6" x14ac:dyDescent="0.25"/>
    <row r="168" spans="1:6" x14ac:dyDescent="0.25"/>
    <row r="169" spans="1:6" x14ac:dyDescent="0.25"/>
    <row r="170" spans="1:6" x14ac:dyDescent="0.25"/>
    <row r="171" spans="1:6" x14ac:dyDescent="0.25"/>
    <row r="172" spans="1:6" x14ac:dyDescent="0.25"/>
    <row r="173" spans="1:6" x14ac:dyDescent="0.25"/>
    <row r="174" spans="1:6" x14ac:dyDescent="0.25"/>
    <row r="175" spans="1:6" x14ac:dyDescent="0.25"/>
    <row r="176" spans="1: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sheetData>
  <sheetProtection sheet="1" formatCells="0" formatRows="0" insertColumns="0" insertRows="0" deleteRows="0"/>
  <mergeCells count="15">
    <mergeCell ref="B7:E7"/>
    <mergeCell ref="B5:E5"/>
    <mergeCell ref="D138:E138"/>
    <mergeCell ref="A1:E1"/>
    <mergeCell ref="A24:E24"/>
    <mergeCell ref="A126:E126"/>
    <mergeCell ref="B2:E2"/>
    <mergeCell ref="B3:E3"/>
    <mergeCell ref="B4:E4"/>
    <mergeCell ref="A8:E8"/>
    <mergeCell ref="A9:E9"/>
    <mergeCell ref="B6:E6"/>
    <mergeCell ref="D22:E22"/>
    <mergeCell ref="D124:E124"/>
    <mergeCell ref="A10:E10"/>
  </mergeCells>
  <dataValidations count="3">
    <dataValidation type="date" errorStyle="warning" allowBlank="1" showInputMessage="1" showErrorMessage="1" error="This date may be outside the timeframe indicated (eg 2018/19 year)" prompt="Any non-standard date format or date outside the disclosure period (typically 1 July 2018 - 30 June 2019) will raise an alert. Check entry and select 'Yes' to accept/continue." sqref="A26 A122:A123 A12 A21 A130 A137" xr:uid="{00000000-0002-0000-0200-000000000000}">
      <formula1>$B$4</formula1>
      <formula2>$B$5</formula2>
    </dataValidation>
    <dataValidation allowBlank="1" showInputMessage="1" showErrorMessage="1" prompt="Insert additional rows as needed:_x000a_- 'right click' on a row number (left of screen)_x000a_- select 'Insert' (this will insert a row above it)" sqref="A127 A25 A11" xr:uid="{00000000-0002-0000-0200-000001000000}"/>
    <dataValidation type="date" errorStyle="warning" allowBlank="1" showInputMessage="1" showErrorMessage="1" error="This date may be outside the timeframe indicated (eg 2018/19 year)" prompt="Any non-standard date format or date outside the disclosure period (typically 1 July - 30 June) will raise an alert. Check entry and select 'Yes' to accept/continue." sqref="A13:A20 A131:A136 A27:A121" xr:uid="{67A21C94-90C0-4AFE-B6AC-F64AD77E4F2B}">
      <formula1>$B$4</formula1>
      <formula2>$B$5</formula2>
    </dataValidation>
  </dataValidations>
  <pageMargins left="0.70866141732283472" right="0.70866141732283472" top="0.74803149606299213" bottom="0.74803149606299213" header="0.31496062992125984" footer="0.31496062992125984"/>
  <pageSetup paperSize="9" scale="69" fitToHeight="0" orientation="landscape" r:id="rId1"/>
  <headerFooter alignWithMargins="0">
    <oddFooter>&amp;LCE Expense Disclosure Workbook 2018&amp;RWorksheet - Travel</oddFooter>
  </headerFooter>
  <customProperties>
    <customPr name="_pios_id" r:id="rId2"/>
  </customProperties>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error="Use the drop down list (at the right of the cell)" prompt="Do dollar figures on this sheet include or exclude GST?  (be consistent - all inclusive or exclusive)_x000a__x000a_[use drop down list at right of cell]_x000a__x000a_If possible, please include/exclude GST consistently across all sheets" xr:uid="{00000000-0002-0000-0200-000002000000}">
          <x14:formula1>
            <xm:f>'Summary and sign-off'!$A$27:$A$28</xm:f>
          </x14:formula1>
          <xm:sqref>B6:E6</xm:sqref>
        </x14:dataValidation>
        <x14:dataValidation type="list" allowBlank="1" showInputMessage="1" showErrorMessage="1" error="Use the drop down list (at the right of the cell)" prompt="Totals should accurately sum the content of tables but this may be affected by input method - e.g. hidden or inappropriate data._x000a__x000a_It is each agency's responsibility to confirm the accuracy of data and totals._x000a__x000a_[use drop down list to confirm this check]" xr:uid="{00000000-0002-0000-0200-000003000000}">
          <x14:formula1>
            <xm:f>'Summary and sign-off'!$A$29:$A$30</xm:f>
          </x14:formula1>
          <xm:sqref>B7:E7</xm:sqref>
        </x14:dataValidation>
        <x14:dataValidation type="decimal" operator="greaterThan" allowBlank="1" showInputMessage="1" showErrorMessage="1" error="This cell must contain a dollar figure" xr:uid="{00000000-0002-0000-0200-000004000000}">
          <x14:formula1>
            <xm:f>'Summary and sign-off'!$A$47</xm:f>
          </x14:formula1>
          <xm:sqref>B12:B21 B130:B137 B26:B123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pageSetUpPr fitToPage="1"/>
  </sheetPr>
  <dimension ref="A1:J35"/>
  <sheetViews>
    <sheetView zoomScaleNormal="100" workbookViewId="0">
      <selection activeCell="B7" sqref="B7:E7"/>
    </sheetView>
  </sheetViews>
  <sheetFormatPr defaultColWidth="0" defaultRowHeight="12.5" zeroHeight="1" x14ac:dyDescent="0.25"/>
  <cols>
    <col min="1" max="1" width="35.7265625" customWidth="1"/>
    <col min="2" max="2" width="14.26953125" customWidth="1"/>
    <col min="3" max="3" width="71.453125" customWidth="1"/>
    <col min="4" max="4" width="50" customWidth="1"/>
    <col min="5" max="5" width="21.453125" customWidth="1"/>
    <col min="6" max="6" width="39.26953125" customWidth="1"/>
    <col min="7" max="10" width="9.1796875" hidden="1" customWidth="1"/>
    <col min="11" max="13" width="0" hidden="1" customWidth="1"/>
  </cols>
  <sheetData>
    <row r="1" spans="1:6" ht="26.25" customHeight="1" x14ac:dyDescent="0.25">
      <c r="A1" s="187" t="s">
        <v>112</v>
      </c>
      <c r="B1" s="187"/>
      <c r="C1" s="187"/>
      <c r="D1" s="187"/>
      <c r="E1" s="187"/>
    </row>
    <row r="2" spans="1:6" ht="21" customHeight="1" x14ac:dyDescent="0.25">
      <c r="A2" s="3" t="s">
        <v>113</v>
      </c>
      <c r="B2" s="185" t="str">
        <f>'Summary and sign-off'!B2:F2</f>
        <v>Department of Conservation</v>
      </c>
      <c r="C2" s="185"/>
      <c r="D2" s="185"/>
      <c r="E2" s="185"/>
    </row>
    <row r="3" spans="1:6" ht="31" x14ac:dyDescent="0.25">
      <c r="A3" s="3" t="s">
        <v>114</v>
      </c>
      <c r="B3" s="185" t="str">
        <f>'Summary and sign-off'!B3:F3</f>
        <v>Penny Nelson , Director General</v>
      </c>
      <c r="C3" s="185"/>
      <c r="D3" s="185"/>
      <c r="E3" s="185"/>
    </row>
    <row r="4" spans="1:6" ht="21" customHeight="1" x14ac:dyDescent="0.25">
      <c r="A4" s="3" t="s">
        <v>115</v>
      </c>
      <c r="B4" s="185">
        <f>'Summary and sign-off'!B4:F4</f>
        <v>45474</v>
      </c>
      <c r="C4" s="185"/>
      <c r="D4" s="185"/>
      <c r="E4" s="185"/>
    </row>
    <row r="5" spans="1:6" ht="21" customHeight="1" x14ac:dyDescent="0.25">
      <c r="A5" s="3" t="s">
        <v>116</v>
      </c>
      <c r="B5" s="185">
        <f>'Summary and sign-off'!B5:F5</f>
        <v>45838</v>
      </c>
      <c r="C5" s="185"/>
      <c r="D5" s="185"/>
      <c r="E5" s="185"/>
    </row>
    <row r="6" spans="1:6" ht="21" customHeight="1" x14ac:dyDescent="0.25">
      <c r="A6" s="3" t="s">
        <v>117</v>
      </c>
      <c r="B6" s="180" t="s">
        <v>83</v>
      </c>
      <c r="C6" s="180"/>
      <c r="D6" s="180"/>
      <c r="E6" s="180"/>
    </row>
    <row r="7" spans="1:6" ht="21" customHeight="1" x14ac:dyDescent="0.25">
      <c r="A7" s="3" t="s">
        <v>58</v>
      </c>
      <c r="B7" s="180" t="s">
        <v>85</v>
      </c>
      <c r="C7" s="180"/>
      <c r="D7" s="180"/>
      <c r="E7" s="180"/>
    </row>
    <row r="8" spans="1:6" ht="35.25" customHeight="1" x14ac:dyDescent="0.35">
      <c r="A8" s="196" t="s">
        <v>156</v>
      </c>
      <c r="B8" s="196"/>
      <c r="C8" s="197"/>
      <c r="D8" s="197"/>
      <c r="E8" s="197"/>
      <c r="F8" s="27"/>
    </row>
    <row r="9" spans="1:6" ht="35.25" customHeight="1" x14ac:dyDescent="0.35">
      <c r="A9" s="194" t="s">
        <v>157</v>
      </c>
      <c r="B9" s="195"/>
      <c r="C9" s="195"/>
      <c r="D9" s="195"/>
      <c r="E9" s="195"/>
      <c r="F9" s="27"/>
    </row>
    <row r="10" spans="1:6" ht="27" customHeight="1" x14ac:dyDescent="0.25">
      <c r="A10" s="24" t="s">
        <v>158</v>
      </c>
      <c r="B10" s="24" t="s">
        <v>64</v>
      </c>
      <c r="C10" s="24" t="s">
        <v>159</v>
      </c>
      <c r="D10" s="24" t="s">
        <v>160</v>
      </c>
      <c r="E10" s="24" t="s">
        <v>125</v>
      </c>
      <c r="F10" s="20"/>
    </row>
    <row r="11" spans="1:6" ht="27" customHeight="1" x14ac:dyDescent="0.25">
      <c r="A11" s="143"/>
      <c r="B11" s="144"/>
      <c r="C11" s="145"/>
      <c r="D11" s="145"/>
      <c r="E11" s="146"/>
      <c r="F11" s="20"/>
    </row>
    <row r="12" spans="1:6" ht="27" customHeight="1" x14ac:dyDescent="0.25">
      <c r="A12" s="143"/>
      <c r="B12" s="144"/>
      <c r="C12" s="145"/>
      <c r="D12" s="145"/>
      <c r="E12" s="146"/>
      <c r="F12" s="20"/>
    </row>
    <row r="13" spans="1:6" s="2" customFormat="1" x14ac:dyDescent="0.25">
      <c r="A13" s="117"/>
      <c r="B13" s="118"/>
      <c r="C13" s="122"/>
      <c r="D13" s="122"/>
      <c r="E13" s="123"/>
    </row>
    <row r="14" spans="1:6" s="2" customFormat="1" x14ac:dyDescent="0.25">
      <c r="A14" s="117"/>
      <c r="B14" s="118"/>
      <c r="C14" s="122"/>
      <c r="D14" s="122"/>
      <c r="E14" s="123"/>
    </row>
    <row r="15" spans="1:6" s="2" customFormat="1" x14ac:dyDescent="0.25">
      <c r="A15" s="117"/>
      <c r="B15" s="118"/>
      <c r="C15" s="122"/>
      <c r="D15" s="122"/>
      <c r="E15" s="123"/>
    </row>
    <row r="16" spans="1:6" s="2" customFormat="1" x14ac:dyDescent="0.25">
      <c r="A16" s="117"/>
      <c r="B16" s="118"/>
      <c r="C16" s="122"/>
      <c r="D16" s="122"/>
      <c r="E16" s="123"/>
    </row>
    <row r="17" spans="1:6" s="2" customFormat="1" x14ac:dyDescent="0.25">
      <c r="A17" s="117"/>
      <c r="B17" s="118"/>
      <c r="C17" s="122"/>
      <c r="D17" s="122"/>
      <c r="E17" s="123"/>
    </row>
    <row r="18" spans="1:6" s="2" customFormat="1" x14ac:dyDescent="0.25">
      <c r="A18" s="117"/>
      <c r="B18" s="118"/>
      <c r="C18" s="122"/>
      <c r="D18" s="122"/>
      <c r="E18" s="123"/>
    </row>
    <row r="19" spans="1:6" s="2" customFormat="1" x14ac:dyDescent="0.25">
      <c r="A19" s="117"/>
      <c r="B19" s="118"/>
      <c r="C19" s="122"/>
      <c r="D19" s="122"/>
      <c r="E19" s="123"/>
    </row>
    <row r="20" spans="1:6" s="2" customFormat="1" x14ac:dyDescent="0.25">
      <c r="A20" s="117"/>
      <c r="B20" s="118"/>
      <c r="C20" s="122"/>
      <c r="D20" s="122"/>
      <c r="E20" s="123"/>
    </row>
    <row r="21" spans="1:6" s="2" customFormat="1" x14ac:dyDescent="0.25">
      <c r="A21" s="117"/>
      <c r="B21" s="118"/>
      <c r="C21" s="122"/>
      <c r="D21" s="122"/>
      <c r="E21" s="123"/>
    </row>
    <row r="22" spans="1:6" s="2" customFormat="1" x14ac:dyDescent="0.25">
      <c r="A22" s="117"/>
      <c r="B22" s="118"/>
      <c r="C22" s="122"/>
      <c r="D22" s="122"/>
      <c r="E22" s="123"/>
    </row>
    <row r="23" spans="1:6" s="2" customFormat="1" x14ac:dyDescent="0.25">
      <c r="A23" s="117"/>
      <c r="B23" s="118"/>
      <c r="C23" s="122"/>
      <c r="D23" s="122"/>
      <c r="E23" s="123"/>
    </row>
    <row r="24" spans="1:6" s="2" customFormat="1" x14ac:dyDescent="0.25">
      <c r="A24" s="121"/>
      <c r="B24" s="118"/>
      <c r="C24" s="122"/>
      <c r="D24" s="122"/>
      <c r="E24" s="123"/>
    </row>
    <row r="25" spans="1:6" s="2" customFormat="1" x14ac:dyDescent="0.25">
      <c r="A25" s="121"/>
      <c r="B25" s="118"/>
      <c r="C25" s="122"/>
      <c r="D25" s="122"/>
      <c r="E25" s="123"/>
    </row>
    <row r="26" spans="1:6" s="2" customFormat="1" ht="11.25" hidden="1" customHeight="1" x14ac:dyDescent="0.25">
      <c r="A26" s="98"/>
      <c r="B26" s="95"/>
      <c r="C26" s="99"/>
      <c r="D26" s="99"/>
      <c r="E26" s="100"/>
    </row>
    <row r="27" spans="1:6" ht="34.5" customHeight="1" x14ac:dyDescent="0.25">
      <c r="A27" s="53" t="s">
        <v>161</v>
      </c>
      <c r="B27" s="62">
        <f>SUM(B14:B26)</f>
        <v>0</v>
      </c>
      <c r="C27" s="70" t="str">
        <f>IF(SUBTOTAL(3,B14:B26)=SUBTOTAL(103,B14:B26),'Summary and sign-off'!$A$48,'Summary and sign-off'!$A$49)</f>
        <v>Check - there are no hidden rows with data</v>
      </c>
      <c r="D27" s="186" t="str">
        <f>IF('Summary and sign-off'!F58='Summary and sign-off'!F54,'Summary and sign-off'!A51,'Summary and sign-off'!A50)</f>
        <v>Check - each entry provides sufficient information</v>
      </c>
      <c r="E27" s="186"/>
      <c r="F27" s="2"/>
    </row>
    <row r="28" spans="1:6" ht="13" x14ac:dyDescent="0.3">
      <c r="A28" s="18"/>
      <c r="B28" s="17"/>
      <c r="C28" s="17"/>
      <c r="D28" s="17"/>
      <c r="E28" s="17"/>
    </row>
    <row r="29" spans="1:6" ht="13" x14ac:dyDescent="0.3">
      <c r="A29" s="18" t="s">
        <v>75</v>
      </c>
      <c r="B29" s="19"/>
      <c r="C29" s="17"/>
      <c r="D29" s="17"/>
      <c r="E29" s="17"/>
    </row>
    <row r="30" spans="1:6" ht="12.75" customHeight="1" x14ac:dyDescent="0.25">
      <c r="A30" s="20" t="s">
        <v>162</v>
      </c>
      <c r="B30" s="20"/>
      <c r="C30" s="20"/>
      <c r="D30" s="20"/>
      <c r="E30" s="20"/>
    </row>
    <row r="31" spans="1:6" x14ac:dyDescent="0.25">
      <c r="A31" s="20" t="s">
        <v>163</v>
      </c>
      <c r="B31" s="20"/>
      <c r="C31" s="28"/>
      <c r="D31" s="28"/>
      <c r="E31" s="28"/>
    </row>
    <row r="32" spans="1:6" ht="13" x14ac:dyDescent="0.3">
      <c r="A32" s="20" t="s">
        <v>81</v>
      </c>
      <c r="B32" s="19"/>
      <c r="C32" s="17"/>
      <c r="D32" s="17"/>
      <c r="E32" s="17"/>
      <c r="F32" s="17"/>
    </row>
    <row r="33" spans="1:5" x14ac:dyDescent="0.25">
      <c r="A33" s="20" t="s">
        <v>164</v>
      </c>
      <c r="B33" s="20"/>
      <c r="C33" s="28"/>
      <c r="D33" s="28"/>
      <c r="E33" s="28"/>
    </row>
    <row r="34" spans="1:5" ht="12.75" customHeight="1" x14ac:dyDescent="0.25">
      <c r="A34" s="20" t="s">
        <v>165</v>
      </c>
      <c r="B34" s="20"/>
      <c r="C34" s="22"/>
      <c r="D34" s="22"/>
      <c r="E34" s="22"/>
    </row>
    <row r="35" spans="1:5" x14ac:dyDescent="0.25">
      <c r="A35" s="17"/>
      <c r="B35" s="17"/>
      <c r="C35" s="17"/>
      <c r="D35" s="17"/>
      <c r="E35" s="17"/>
    </row>
  </sheetData>
  <sheetProtection sheet="1" formatCells="0" insertRows="0" deleteRows="0"/>
  <mergeCells count="10">
    <mergeCell ref="D27:E27"/>
    <mergeCell ref="B6:E6"/>
    <mergeCell ref="B5:E5"/>
    <mergeCell ref="A1:E1"/>
    <mergeCell ref="A9:E9"/>
    <mergeCell ref="B2:E2"/>
    <mergeCell ref="B3:E3"/>
    <mergeCell ref="B4:E4"/>
    <mergeCell ref="A8:E8"/>
    <mergeCell ref="B7:E7"/>
  </mergeCells>
  <dataValidations xWindow="150" yWindow="637" count="3">
    <dataValidation type="date" errorStyle="warning" allowBlank="1" showInputMessage="1" showErrorMessage="1" error="This date may be outside the timeframe indicated (eg 2018/19 year)" prompt="Any non-standard date format or date outside the disclosure period (typically 1 July 2018 - 30 June 2019) will raise an alert. Check entry and select 'Yes' to accept/continue." sqref="A14 A26" xr:uid="{00000000-0002-0000-0300-000000000000}">
      <formula1>$B$4</formula1>
      <formula2>$B$5</formula2>
    </dataValidation>
    <dataValidation allowBlank="1" showInputMessage="1" showErrorMessage="1" prompt="Insert additional rows as needed:_x000a_- 'right click' on a row number (left of screen)_x000a_- select 'Insert' (this will insert a row above it)" sqref="A10:A12" xr:uid="{00000000-0002-0000-0300-000001000000}"/>
    <dataValidation type="date" errorStyle="warning" allowBlank="1" showInputMessage="1" showErrorMessage="1" error="This date may be outside the timeframe indicated (eg 2018/19 year)" prompt="Any non-standard date format or date outside the disclosure period (typically 1 July - 30 June) will raise an alert. Check entry and select 'Yes' to accept/continue." sqref="A15 A16 A17 A18 A19 A20 A21 A22 A23 A24 A25" xr:uid="{9A7E9F63-43B8-46EF-8656-0D5E1A7A706A}">
      <formula1>$B$4</formula1>
      <formula2>$B$5</formula2>
    </dataValidation>
  </dataValidations>
  <printOptions gridLines="1"/>
  <pageMargins left="0.70866141732283472" right="0.70866141732283472" top="0.74803149606299213" bottom="0.74803149606299213" header="0.31496062992125984" footer="0.31496062992125984"/>
  <pageSetup paperSize="9" scale="69" fitToHeight="0" orientation="landscape" r:id="rId1"/>
  <headerFooter alignWithMargins="0">
    <oddFooter>&amp;LCE Expense Disclosure Workbook 2018&amp;RWorksheet - Hospitality</oddFooter>
  </headerFooter>
  <customProperties>
    <customPr name="_pios_id" r:id="rId2"/>
  </customProperties>
  <legacyDrawing r:id="rId3"/>
  <extLst>
    <ext xmlns:x14="http://schemas.microsoft.com/office/spreadsheetml/2009/9/main" uri="{CCE6A557-97BC-4b89-ADB6-D9C93CAAB3DF}">
      <x14:dataValidations xmlns:xm="http://schemas.microsoft.com/office/excel/2006/main" xWindow="150" yWindow="637" count="3">
        <x14:dataValidation type="list" allowBlank="1" showInputMessage="1" showErrorMessage="1" error="Use the drop down list (at the right of the cell)" prompt="Do dollar figures on this sheet include or exclude GST?  (be consistent - all inclusive or exclusive)_x000a__x000a_[use drop down list at right of cell]_x000a__x000a_If possible, please include/exclude GST consistently across all sheets" xr:uid="{00000000-0002-0000-0300-000002000000}">
          <x14:formula1>
            <xm:f>'Summary and sign-off'!$A$27:$A$28</xm:f>
          </x14:formula1>
          <xm:sqref>B6:E6</xm:sqref>
        </x14:dataValidation>
        <x14:dataValidation type="list" allowBlank="1" showInputMessage="1" showErrorMessage="1" error="Use the drop down list (at the right of the cell)" prompt="Totals should accurately sum the content of tables but this may be affected by input method - e.g. hidden or inappropriate data._x000a__x000a_It is each agency's responsibility to confirm the accuracy of data and totals._x000a__x000a_[use drop down list to confirm this check]" xr:uid="{00000000-0002-0000-0300-000003000000}">
          <x14:formula1>
            <xm:f>'Summary and sign-off'!$A$29:$A$30</xm:f>
          </x14:formula1>
          <xm:sqref>B7:E7</xm:sqref>
        </x14:dataValidation>
        <x14:dataValidation type="decimal" operator="greaterThan" allowBlank="1" showInputMessage="1" showErrorMessage="1" error="This cell must contain a dollar figure" xr:uid="{00000000-0002-0000-0300-000004000000}">
          <x14:formula1>
            <xm:f>'Summary and sign-off'!$A$47</xm:f>
          </x14:formula1>
          <xm:sqref>B14:B26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pageSetUpPr fitToPage="1"/>
  </sheetPr>
  <dimension ref="A1:M40"/>
  <sheetViews>
    <sheetView topLeftCell="A3" zoomScaleNormal="100" workbookViewId="0">
      <selection activeCell="B12" sqref="B12"/>
    </sheetView>
  </sheetViews>
  <sheetFormatPr defaultColWidth="0" defaultRowHeight="12.5" zeroHeight="1" x14ac:dyDescent="0.25"/>
  <cols>
    <col min="1" max="1" width="35.7265625" customWidth="1"/>
    <col min="2" max="2" width="14.26953125" customWidth="1"/>
    <col min="3" max="3" width="71.453125" customWidth="1"/>
    <col min="4" max="4" width="50" customWidth="1"/>
    <col min="5" max="5" width="21.453125" customWidth="1"/>
    <col min="6" max="6" width="36.81640625" customWidth="1"/>
    <col min="7" max="10" width="9.1796875" hidden="1" customWidth="1"/>
    <col min="11" max="13" width="0" hidden="1" customWidth="1"/>
    <col min="14" max="16384" width="9.1796875" hidden="1"/>
  </cols>
  <sheetData>
    <row r="1" spans="1:6" ht="26.25" customHeight="1" x14ac:dyDescent="0.25">
      <c r="A1" s="187" t="s">
        <v>112</v>
      </c>
      <c r="B1" s="187"/>
      <c r="C1" s="187"/>
      <c r="D1" s="187"/>
      <c r="E1" s="187"/>
    </row>
    <row r="2" spans="1:6" ht="21" customHeight="1" x14ac:dyDescent="0.25">
      <c r="A2" s="3" t="s">
        <v>113</v>
      </c>
      <c r="B2" s="185" t="str">
        <f>'Summary and sign-off'!B2:F2</f>
        <v>Department of Conservation</v>
      </c>
      <c r="C2" s="185"/>
      <c r="D2" s="185"/>
      <c r="E2" s="185"/>
    </row>
    <row r="3" spans="1:6" ht="31" x14ac:dyDescent="0.25">
      <c r="A3" s="3" t="s">
        <v>166</v>
      </c>
      <c r="B3" s="185" t="str">
        <f>'Summary and sign-off'!B3:F3</f>
        <v>Penny Nelson , Director General</v>
      </c>
      <c r="C3" s="185"/>
      <c r="D3" s="185"/>
      <c r="E3" s="185"/>
    </row>
    <row r="4" spans="1:6" ht="21" customHeight="1" x14ac:dyDescent="0.25">
      <c r="A4" s="3" t="s">
        <v>115</v>
      </c>
      <c r="B4" s="185">
        <f>'Summary and sign-off'!B4:F4</f>
        <v>45474</v>
      </c>
      <c r="C4" s="185"/>
      <c r="D4" s="185"/>
      <c r="E4" s="185"/>
    </row>
    <row r="5" spans="1:6" ht="21" customHeight="1" x14ac:dyDescent="0.25">
      <c r="A5" s="3" t="s">
        <v>116</v>
      </c>
      <c r="B5" s="185">
        <f>'Summary and sign-off'!B5:F5</f>
        <v>45838</v>
      </c>
      <c r="C5" s="185"/>
      <c r="D5" s="185"/>
      <c r="E5" s="185"/>
    </row>
    <row r="6" spans="1:6" ht="21" customHeight="1" x14ac:dyDescent="0.25">
      <c r="A6" s="3" t="s">
        <v>117</v>
      </c>
      <c r="B6" s="180" t="s">
        <v>83</v>
      </c>
      <c r="C6" s="180"/>
      <c r="D6" s="180"/>
      <c r="E6" s="180"/>
      <c r="F6" s="23"/>
    </row>
    <row r="7" spans="1:6" ht="21" customHeight="1" x14ac:dyDescent="0.25">
      <c r="A7" s="3" t="s">
        <v>58</v>
      </c>
      <c r="B7" s="180" t="s">
        <v>85</v>
      </c>
      <c r="C7" s="180"/>
      <c r="D7" s="180"/>
      <c r="E7" s="180"/>
      <c r="F7" s="23"/>
    </row>
    <row r="8" spans="1:6" ht="35.25" customHeight="1" x14ac:dyDescent="0.25">
      <c r="A8" s="190" t="s">
        <v>167</v>
      </c>
      <c r="B8" s="190"/>
      <c r="C8" s="197"/>
      <c r="D8" s="197"/>
      <c r="E8" s="197"/>
    </row>
    <row r="9" spans="1:6" ht="35.25" customHeight="1" x14ac:dyDescent="0.25">
      <c r="A9" s="198" t="s">
        <v>168</v>
      </c>
      <c r="B9" s="199"/>
      <c r="C9" s="199"/>
      <c r="D9" s="199"/>
      <c r="E9" s="199"/>
    </row>
    <row r="10" spans="1:6" ht="27" customHeight="1" x14ac:dyDescent="0.25">
      <c r="A10" s="24" t="s">
        <v>121</v>
      </c>
      <c r="B10" s="24" t="s">
        <v>64</v>
      </c>
      <c r="C10" s="24" t="s">
        <v>169</v>
      </c>
      <c r="D10" s="24" t="s">
        <v>170</v>
      </c>
      <c r="E10" s="24" t="s">
        <v>125</v>
      </c>
      <c r="F10" s="20"/>
    </row>
    <row r="11" spans="1:6" s="2" customFormat="1" hidden="1" x14ac:dyDescent="0.25">
      <c r="A11" s="98"/>
      <c r="B11" s="95"/>
      <c r="C11" s="99"/>
      <c r="D11" s="99"/>
      <c r="E11" s="100"/>
    </row>
    <row r="12" spans="1:6" s="2" customFormat="1" x14ac:dyDescent="0.25">
      <c r="A12" s="117">
        <v>45474</v>
      </c>
      <c r="B12" s="118">
        <f>900*12</f>
        <v>10800</v>
      </c>
      <c r="C12" s="122" t="s">
        <v>171</v>
      </c>
      <c r="D12" s="122" t="s">
        <v>172</v>
      </c>
      <c r="E12" s="123" t="s">
        <v>132</v>
      </c>
    </row>
    <row r="13" spans="1:6" s="2" customFormat="1" x14ac:dyDescent="0.25">
      <c r="A13" s="117"/>
      <c r="B13" s="118"/>
      <c r="C13" s="122"/>
      <c r="D13" s="122"/>
      <c r="E13" s="123"/>
    </row>
    <row r="14" spans="1:6" s="2" customFormat="1" x14ac:dyDescent="0.25">
      <c r="A14" s="117"/>
      <c r="B14" s="118"/>
      <c r="C14" s="122"/>
      <c r="D14" s="122"/>
      <c r="E14" s="123"/>
    </row>
    <row r="15" spans="1:6" s="2" customFormat="1" x14ac:dyDescent="0.25">
      <c r="A15" s="117"/>
      <c r="B15" s="118"/>
      <c r="C15" s="122"/>
      <c r="D15" s="122"/>
      <c r="E15" s="123"/>
    </row>
    <row r="16" spans="1:6" s="2" customFormat="1" x14ac:dyDescent="0.25">
      <c r="A16" s="117"/>
      <c r="B16" s="118"/>
      <c r="C16" s="122"/>
      <c r="D16" s="122"/>
      <c r="E16" s="123"/>
    </row>
    <row r="17" spans="1:6" s="2" customFormat="1" x14ac:dyDescent="0.25">
      <c r="A17" s="117"/>
      <c r="B17" s="118"/>
      <c r="C17" s="122"/>
      <c r="D17" s="122"/>
      <c r="E17" s="123"/>
    </row>
    <row r="18" spans="1:6" s="2" customFormat="1" x14ac:dyDescent="0.25">
      <c r="A18" s="117"/>
      <c r="B18" s="118"/>
      <c r="C18" s="122"/>
      <c r="D18" s="122"/>
      <c r="E18" s="123"/>
    </row>
    <row r="19" spans="1:6" s="2" customFormat="1" x14ac:dyDescent="0.25">
      <c r="A19" s="117"/>
      <c r="B19" s="118"/>
      <c r="C19" s="122"/>
      <c r="D19" s="122"/>
      <c r="E19" s="123"/>
    </row>
    <row r="20" spans="1:6" s="2" customFormat="1" x14ac:dyDescent="0.25">
      <c r="A20" s="117"/>
      <c r="B20" s="118"/>
      <c r="C20" s="122"/>
      <c r="D20" s="122"/>
      <c r="E20" s="123"/>
    </row>
    <row r="21" spans="1:6" s="2" customFormat="1" x14ac:dyDescent="0.25">
      <c r="A21" s="117"/>
      <c r="B21" s="118"/>
      <c r="C21" s="122"/>
      <c r="D21" s="122"/>
      <c r="E21" s="123"/>
    </row>
    <row r="22" spans="1:6" s="2" customFormat="1" x14ac:dyDescent="0.25">
      <c r="A22" s="117"/>
      <c r="B22" s="118"/>
      <c r="C22" s="122"/>
      <c r="D22" s="122"/>
      <c r="E22" s="123"/>
    </row>
    <row r="23" spans="1:6" s="2" customFormat="1" x14ac:dyDescent="0.25">
      <c r="A23" s="121"/>
      <c r="B23" s="118"/>
      <c r="C23" s="122"/>
      <c r="D23" s="122"/>
      <c r="E23" s="123"/>
    </row>
    <row r="24" spans="1:6" s="2" customFormat="1" x14ac:dyDescent="0.25">
      <c r="A24" s="121"/>
      <c r="B24" s="118"/>
      <c r="C24" s="122"/>
      <c r="D24" s="122"/>
      <c r="E24" s="123"/>
    </row>
    <row r="25" spans="1:6" s="2" customFormat="1" hidden="1" x14ac:dyDescent="0.25">
      <c r="A25" s="98"/>
      <c r="B25" s="95"/>
      <c r="C25" s="99"/>
      <c r="D25" s="99"/>
      <c r="E25" s="100"/>
    </row>
    <row r="26" spans="1:6" ht="34.5" customHeight="1" x14ac:dyDescent="0.25">
      <c r="A26" s="53" t="s">
        <v>173</v>
      </c>
      <c r="B26" s="62">
        <f>SUM(B11:B25)</f>
        <v>10800</v>
      </c>
      <c r="C26" s="70" t="str">
        <f>IF(SUBTOTAL(3,B11:B25)=SUBTOTAL(103,B11:B25),'Summary and sign-off'!$A$48,'Summary and sign-off'!$A$49)</f>
        <v>Check - there are no hidden rows with data</v>
      </c>
      <c r="D26" s="186" t="str">
        <f>IF('Summary and sign-off'!F59='Summary and sign-off'!F54,'Summary and sign-off'!A51,'Summary and sign-off'!A50)</f>
        <v>Check - each entry provides sufficient information</v>
      </c>
      <c r="E26" s="186"/>
    </row>
    <row r="27" spans="1:6" ht="14.15" customHeight="1" x14ac:dyDescent="0.25">
      <c r="B27" s="17"/>
      <c r="C27" s="17"/>
      <c r="D27" s="17"/>
      <c r="E27" s="17"/>
    </row>
    <row r="28" spans="1:6" ht="13" x14ac:dyDescent="0.3">
      <c r="A28" s="18" t="s">
        <v>174</v>
      </c>
      <c r="B28" s="17"/>
      <c r="C28" s="17"/>
      <c r="D28" s="17"/>
      <c r="E28" s="17"/>
    </row>
    <row r="29" spans="1:6" ht="12.65" customHeight="1" x14ac:dyDescent="0.25">
      <c r="A29" s="20" t="s">
        <v>150</v>
      </c>
      <c r="B29" s="17"/>
      <c r="C29" s="17"/>
      <c r="D29" s="17"/>
      <c r="E29" s="17"/>
    </row>
    <row r="30" spans="1:6" ht="13" x14ac:dyDescent="0.3">
      <c r="A30" s="20" t="s">
        <v>81</v>
      </c>
      <c r="B30" s="19"/>
      <c r="C30" s="17"/>
      <c r="D30" s="17"/>
      <c r="E30" s="17"/>
      <c r="F30" s="17"/>
    </row>
    <row r="31" spans="1:6" x14ac:dyDescent="0.25">
      <c r="A31" s="20" t="s">
        <v>164</v>
      </c>
      <c r="C31" s="17"/>
      <c r="D31" s="17"/>
      <c r="E31" s="17"/>
      <c r="F31" s="17"/>
    </row>
    <row r="32" spans="1:6" ht="12.75" customHeight="1" x14ac:dyDescent="0.25">
      <c r="A32" s="20" t="s">
        <v>165</v>
      </c>
      <c r="B32" s="25"/>
      <c r="C32" s="22"/>
      <c r="D32" s="22"/>
      <c r="E32" s="22"/>
      <c r="F32" s="22"/>
    </row>
    <row r="33" spans="1:5" x14ac:dyDescent="0.25">
      <c r="B33" s="26"/>
      <c r="C33" s="17"/>
      <c r="D33" s="17"/>
      <c r="E33" s="17"/>
    </row>
    <row r="34" spans="1:5" hidden="1" x14ac:dyDescent="0.25">
      <c r="A34" s="17"/>
      <c r="B34" s="17"/>
      <c r="C34" s="17"/>
      <c r="D34" s="17"/>
    </row>
    <row r="35" spans="1:5" ht="12.75" hidden="1" customHeight="1" x14ac:dyDescent="0.25"/>
    <row r="36" spans="1:5" hidden="1" x14ac:dyDescent="0.25">
      <c r="A36" s="17"/>
      <c r="B36" s="17"/>
      <c r="C36" s="17"/>
      <c r="D36" s="17"/>
      <c r="E36" s="17"/>
    </row>
    <row r="37" spans="1:5" hidden="1" x14ac:dyDescent="0.25">
      <c r="A37" s="17"/>
      <c r="B37" s="17"/>
      <c r="C37" s="17"/>
      <c r="D37" s="17"/>
      <c r="E37" s="17"/>
    </row>
    <row r="38" spans="1:5" hidden="1" x14ac:dyDescent="0.25">
      <c r="A38" s="17"/>
      <c r="B38" s="17"/>
      <c r="C38" s="17"/>
      <c r="D38" s="17"/>
      <c r="E38" s="17"/>
    </row>
    <row r="39" spans="1:5" hidden="1" x14ac:dyDescent="0.25">
      <c r="A39" s="17"/>
      <c r="B39" s="17"/>
      <c r="C39" s="17"/>
      <c r="D39" s="17"/>
      <c r="E39" s="17"/>
    </row>
    <row r="40" spans="1:5" hidden="1" x14ac:dyDescent="0.25">
      <c r="A40" s="17"/>
      <c r="B40" s="17"/>
      <c r="C40" s="17"/>
      <c r="D40" s="17"/>
      <c r="E40" s="17"/>
    </row>
  </sheetData>
  <sheetProtection sheet="1" formatCells="0" insertRows="0" deleteRows="0"/>
  <mergeCells count="10">
    <mergeCell ref="D26:E26"/>
    <mergeCell ref="B6:E6"/>
    <mergeCell ref="B5:E5"/>
    <mergeCell ref="B7:E7"/>
    <mergeCell ref="A1:E1"/>
    <mergeCell ref="B2:E2"/>
    <mergeCell ref="B3:E3"/>
    <mergeCell ref="B4:E4"/>
    <mergeCell ref="A9:E9"/>
    <mergeCell ref="A8:E8"/>
  </mergeCells>
  <dataValidations count="3">
    <dataValidation type="date" errorStyle="warning" allowBlank="1" showInputMessage="1" showErrorMessage="1" error="This date may be outside the timeframe indicated (eg 2018/19 year)" prompt="Any non-standard date format or date outside the disclosure period (typically 1 July 2018 - 30 June 2019) will raise an alert. Check entry and select 'Yes' to accept/continue." sqref="A11:A12 A25" xr:uid="{00000000-0002-0000-0400-000000000000}">
      <formula1>$B$4</formula1>
      <formula2>$B$5</formula2>
    </dataValidation>
    <dataValidation allowBlank="1" showInputMessage="1" showErrorMessage="1" prompt="Insert additional rows as needed:_x000a_- 'right click' on a row number (left of screen)_x000a_- select 'Insert' (this will insert a row above it)" sqref="A10" xr:uid="{00000000-0002-0000-0400-000001000000}"/>
    <dataValidation type="date" errorStyle="warning" allowBlank="1" showInputMessage="1" showErrorMessage="1" error="This date may be outside the timeframe indicated (eg 2018/19 year)" prompt="Any non-standard date format or date outside the disclosure period (typically 1 July - 30 June) will raise an alert. Check entry and select 'Yes' to accept/continue." sqref="A13 A14 A15 A16 A17 A18 A19 A20 A21 A22 A23 A24" xr:uid="{687D4BD6-8F5F-4681-B352-360D3908846F}">
      <formula1>$B$4</formula1>
      <formula2>$B$5</formula2>
    </dataValidation>
  </dataValidations>
  <printOptions gridLines="1"/>
  <pageMargins left="0.70866141732283472" right="0.70866141732283472" top="0.74803149606299213" bottom="0.74803149606299213" header="0.31496062992125984" footer="0.31496062992125984"/>
  <pageSetup paperSize="9" scale="69" fitToHeight="0" orientation="landscape" r:id="rId1"/>
  <headerFooter alignWithMargins="0">
    <oddFooter>&amp;LCE Expense Disclosure Workbook 2018&amp;RWorksheet - All other expenses</oddFooter>
  </headerFooter>
  <customProperties>
    <customPr name="_pios_id" r:id="rId2"/>
  </customProperties>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error="Use the drop down list (at the right of the cell)" prompt="Do dollar figures on this sheet include or exclude GST?  (be consistent - all inclusive or exclusive)_x000a__x000a_[use drop down list at right of cell]_x000a__x000a_If possible, please include/exclude GST consistently across all sheets" xr:uid="{00000000-0002-0000-0400-000002000000}">
          <x14:formula1>
            <xm:f>'Summary and sign-off'!$A$27:$A$28</xm:f>
          </x14:formula1>
          <xm:sqref>B6:E6</xm:sqref>
        </x14:dataValidation>
        <x14:dataValidation type="list" allowBlank="1" showInputMessage="1" showErrorMessage="1" error="Use the drop down list (at the right of the cell)" prompt="Totals should accurately sum the content of tables but this may be affected by input method - e.g. hidden or inappropriate data._x000a__x000a_It is each agency's responsibility to confirm the accuracy of data and totals._x000a__x000a_[use drop down list to confirm this check]" xr:uid="{00000000-0002-0000-0400-000003000000}">
          <x14:formula1>
            <xm:f>'Summary and sign-off'!$A$29:$A$30</xm:f>
          </x14:formula1>
          <xm:sqref>B7:E7</xm:sqref>
        </x14:dataValidation>
        <x14:dataValidation type="decimal" operator="greaterThan" allowBlank="1" showInputMessage="1" showErrorMessage="1" error="This cell must contain a dollar figure" xr:uid="{00000000-0002-0000-0400-000004000000}">
          <x14:formula1>
            <xm:f>'Summary and sign-off'!$A$47</xm:f>
          </x14:formula1>
          <xm:sqref>B11:B25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tint="-0.249977111117893"/>
    <pageSetUpPr fitToPage="1"/>
  </sheetPr>
  <dimension ref="A1:J45"/>
  <sheetViews>
    <sheetView zoomScaleNormal="100" workbookViewId="0">
      <selection activeCell="E13" sqref="E13"/>
    </sheetView>
  </sheetViews>
  <sheetFormatPr defaultColWidth="0" defaultRowHeight="12.5" zeroHeight="1" x14ac:dyDescent="0.25"/>
  <cols>
    <col min="1" max="1" width="35.7265625" customWidth="1"/>
    <col min="2" max="2" width="46.81640625" customWidth="1"/>
    <col min="3" max="3" width="22.1796875" customWidth="1"/>
    <col min="4" max="4" width="25.453125" customWidth="1"/>
    <col min="5" max="6" width="35.7265625" customWidth="1"/>
    <col min="7" max="7" width="38" customWidth="1"/>
    <col min="8" max="10" width="9.1796875" hidden="1" customWidth="1"/>
    <col min="11" max="15" width="0" hidden="1" customWidth="1"/>
  </cols>
  <sheetData>
    <row r="1" spans="1:6" ht="26.25" customHeight="1" x14ac:dyDescent="0.25">
      <c r="A1" s="187" t="s">
        <v>175</v>
      </c>
      <c r="B1" s="187"/>
      <c r="C1" s="187"/>
      <c r="D1" s="187"/>
      <c r="E1" s="187"/>
      <c r="F1" s="187"/>
    </row>
    <row r="2" spans="1:6" ht="21" customHeight="1" x14ac:dyDescent="0.25">
      <c r="A2" s="3" t="s">
        <v>113</v>
      </c>
      <c r="B2" s="185" t="str">
        <f>'Summary and sign-off'!B2:F2</f>
        <v>Department of Conservation</v>
      </c>
      <c r="C2" s="185"/>
      <c r="D2" s="185"/>
      <c r="E2" s="185"/>
      <c r="F2" s="185"/>
    </row>
    <row r="3" spans="1:6" ht="31" x14ac:dyDescent="0.25">
      <c r="A3" s="3" t="s">
        <v>114</v>
      </c>
      <c r="B3" s="185" t="str">
        <f>'Summary and sign-off'!B3:F3</f>
        <v>Penny Nelson , Director General</v>
      </c>
      <c r="C3" s="185"/>
      <c r="D3" s="185"/>
      <c r="E3" s="185"/>
      <c r="F3" s="185"/>
    </row>
    <row r="4" spans="1:6" ht="21" customHeight="1" x14ac:dyDescent="0.25">
      <c r="A4" s="3" t="s">
        <v>115</v>
      </c>
      <c r="B4" s="185">
        <f>'Summary and sign-off'!B4:F4</f>
        <v>45474</v>
      </c>
      <c r="C4" s="185"/>
      <c r="D4" s="185"/>
      <c r="E4" s="185"/>
      <c r="F4" s="185"/>
    </row>
    <row r="5" spans="1:6" ht="21" customHeight="1" x14ac:dyDescent="0.25">
      <c r="A5" s="3" t="s">
        <v>116</v>
      </c>
      <c r="B5" s="185">
        <f>'Summary and sign-off'!B5:F5</f>
        <v>45838</v>
      </c>
      <c r="C5" s="185"/>
      <c r="D5" s="185"/>
      <c r="E5" s="185"/>
      <c r="F5" s="185"/>
    </row>
    <row r="6" spans="1:6" ht="21" customHeight="1" x14ac:dyDescent="0.25">
      <c r="A6" s="3" t="s">
        <v>176</v>
      </c>
      <c r="B6" s="180" t="s">
        <v>83</v>
      </c>
      <c r="C6" s="180"/>
      <c r="D6" s="180"/>
      <c r="E6" s="180"/>
      <c r="F6" s="180"/>
    </row>
    <row r="7" spans="1:6" ht="21" customHeight="1" x14ac:dyDescent="0.25">
      <c r="A7" s="3" t="s">
        <v>58</v>
      </c>
      <c r="B7" s="180" t="s">
        <v>85</v>
      </c>
      <c r="C7" s="180"/>
      <c r="D7" s="180"/>
      <c r="E7" s="180"/>
      <c r="F7" s="180"/>
    </row>
    <row r="8" spans="1:6" ht="36" customHeight="1" x14ac:dyDescent="0.25">
      <c r="A8" s="190" t="s">
        <v>177</v>
      </c>
      <c r="B8" s="190"/>
      <c r="C8" s="190"/>
      <c r="D8" s="190"/>
      <c r="E8" s="190"/>
      <c r="F8" s="190"/>
    </row>
    <row r="9" spans="1:6" ht="36" customHeight="1" x14ac:dyDescent="0.25">
      <c r="A9" s="198" t="s">
        <v>178</v>
      </c>
      <c r="B9" s="199"/>
      <c r="C9" s="199"/>
      <c r="D9" s="199"/>
      <c r="E9" s="199"/>
      <c r="F9" s="199"/>
    </row>
    <row r="10" spans="1:6" ht="39" customHeight="1" x14ac:dyDescent="0.25">
      <c r="A10" s="24" t="s">
        <v>121</v>
      </c>
      <c r="B10" s="112" t="s">
        <v>179</v>
      </c>
      <c r="C10" s="112" t="s">
        <v>180</v>
      </c>
      <c r="D10" s="112" t="s">
        <v>181</v>
      </c>
      <c r="E10" s="112" t="s">
        <v>182</v>
      </c>
      <c r="F10" s="112" t="s">
        <v>183</v>
      </c>
    </row>
    <row r="11" spans="1:6" s="2" customFormat="1" x14ac:dyDescent="0.25">
      <c r="A11" s="117">
        <v>45658</v>
      </c>
      <c r="B11" s="122" t="s">
        <v>725</v>
      </c>
      <c r="C11" s="125" t="s">
        <v>99</v>
      </c>
      <c r="D11" s="122" t="s">
        <v>726</v>
      </c>
      <c r="E11" s="126">
        <v>80</v>
      </c>
      <c r="F11" s="123"/>
    </row>
    <row r="12" spans="1:6" s="2" customFormat="1" x14ac:dyDescent="0.25">
      <c r="A12" s="117">
        <v>45658</v>
      </c>
      <c r="B12" s="124" t="s">
        <v>727</v>
      </c>
      <c r="C12" s="125" t="s">
        <v>99</v>
      </c>
      <c r="D12" s="124" t="s">
        <v>728</v>
      </c>
      <c r="E12" s="126">
        <v>60</v>
      </c>
      <c r="F12" s="127" t="s">
        <v>729</v>
      </c>
    </row>
    <row r="13" spans="1:6" s="2" customFormat="1" x14ac:dyDescent="0.25">
      <c r="A13" s="117"/>
      <c r="B13" s="124"/>
      <c r="C13" s="125"/>
      <c r="D13" s="124"/>
      <c r="E13" s="126"/>
      <c r="F13" s="127"/>
    </row>
    <row r="14" spans="1:6" s="2" customFormat="1" x14ac:dyDescent="0.25">
      <c r="A14" s="117"/>
      <c r="B14" s="124"/>
      <c r="C14" s="125"/>
      <c r="D14" s="124"/>
      <c r="E14" s="126"/>
      <c r="F14" s="127"/>
    </row>
    <row r="15" spans="1:6" s="2" customFormat="1" x14ac:dyDescent="0.25">
      <c r="A15" s="117"/>
      <c r="B15" s="124"/>
      <c r="C15" s="125"/>
      <c r="D15" s="124"/>
      <c r="E15" s="126"/>
      <c r="F15" s="127"/>
    </row>
    <row r="16" spans="1:6" s="2" customFormat="1" x14ac:dyDescent="0.25">
      <c r="A16" s="117"/>
      <c r="B16" s="124"/>
      <c r="C16" s="125"/>
      <c r="D16" s="124"/>
      <c r="E16" s="126"/>
      <c r="F16" s="127"/>
    </row>
    <row r="17" spans="1:7" s="2" customFormat="1" x14ac:dyDescent="0.25">
      <c r="A17" s="117"/>
      <c r="B17" s="124"/>
      <c r="C17" s="125"/>
      <c r="D17" s="124"/>
      <c r="E17" s="126"/>
      <c r="F17" s="127"/>
    </row>
    <row r="18" spans="1:7" s="2" customFormat="1" x14ac:dyDescent="0.25">
      <c r="A18" s="117"/>
      <c r="B18" s="124"/>
      <c r="C18" s="125"/>
      <c r="D18" s="124"/>
      <c r="E18" s="126"/>
      <c r="F18" s="127"/>
    </row>
    <row r="19" spans="1:7" s="2" customFormat="1" x14ac:dyDescent="0.25">
      <c r="A19" s="117"/>
      <c r="B19" s="124"/>
      <c r="C19" s="125"/>
      <c r="D19" s="124"/>
      <c r="E19" s="126"/>
      <c r="F19" s="127"/>
    </row>
    <row r="20" spans="1:7" s="2" customFormat="1" x14ac:dyDescent="0.25">
      <c r="A20" s="117"/>
      <c r="B20" s="124"/>
      <c r="C20" s="125"/>
      <c r="D20" s="124"/>
      <c r="E20" s="126"/>
      <c r="F20" s="127"/>
    </row>
    <row r="21" spans="1:7" s="2" customFormat="1" x14ac:dyDescent="0.25">
      <c r="A21" s="117"/>
      <c r="B21" s="124"/>
      <c r="C21" s="125"/>
      <c r="D21" s="124"/>
      <c r="E21" s="126"/>
      <c r="F21" s="127"/>
    </row>
    <row r="22" spans="1:7" s="2" customFormat="1" x14ac:dyDescent="0.25">
      <c r="A22" s="117"/>
      <c r="B22" s="124"/>
      <c r="C22" s="125"/>
      <c r="D22" s="124"/>
      <c r="E22" s="126"/>
      <c r="F22" s="127"/>
    </row>
    <row r="23" spans="1:7" s="2" customFormat="1" x14ac:dyDescent="0.25">
      <c r="A23" s="117"/>
      <c r="B23" s="124"/>
      <c r="C23" s="125"/>
      <c r="D23" s="124"/>
      <c r="E23" s="126"/>
      <c r="F23" s="127"/>
    </row>
    <row r="24" spans="1:7" s="2" customFormat="1" hidden="1" x14ac:dyDescent="0.25">
      <c r="A24" s="94"/>
      <c r="B24" s="99"/>
      <c r="C24" s="101"/>
      <c r="D24" s="99"/>
      <c r="E24" s="102"/>
      <c r="F24" s="100"/>
    </row>
    <row r="25" spans="1:7" ht="34.5" customHeight="1" x14ac:dyDescent="0.25">
      <c r="A25" s="113" t="s">
        <v>184</v>
      </c>
      <c r="B25" s="114" t="s">
        <v>185</v>
      </c>
      <c r="C25" s="115">
        <f>C26+C27</f>
        <v>2</v>
      </c>
      <c r="D25" s="116" t="str">
        <f>IF(SUBTOTAL(3,C11:C24)=SUBTOTAL(103,C11:C24),'Summary and sign-off'!$A$48,'Summary and sign-off'!$A$49)</f>
        <v>Check - there are no hidden rows with data</v>
      </c>
      <c r="E25" s="186" t="str">
        <f>IF('Summary and sign-off'!F60='Summary and sign-off'!F54,'Summary and sign-off'!A52,'Summary and sign-off'!A50)</f>
        <v>Check - each entry provides sufficient information</v>
      </c>
      <c r="F25" s="186"/>
      <c r="G25" s="2"/>
    </row>
    <row r="26" spans="1:7" ht="25.5" customHeight="1" x14ac:dyDescent="0.35">
      <c r="A26" s="54"/>
      <c r="B26" s="55" t="s">
        <v>99</v>
      </c>
      <c r="C26" s="56">
        <f>COUNTIF(C11:C24,'Summary and sign-off'!A45)</f>
        <v>2</v>
      </c>
      <c r="D26" s="14"/>
      <c r="E26" s="15"/>
      <c r="F26" s="16"/>
    </row>
    <row r="27" spans="1:7" ht="25.5" customHeight="1" x14ac:dyDescent="0.35">
      <c r="A27" s="54"/>
      <c r="B27" s="55" t="s">
        <v>100</v>
      </c>
      <c r="C27" s="56">
        <f>COUNTIF(C11:C24,'Summary and sign-off'!A46)</f>
        <v>0</v>
      </c>
      <c r="D27" s="14"/>
      <c r="E27" s="15"/>
      <c r="F27" s="16"/>
    </row>
    <row r="28" spans="1:7" ht="13" x14ac:dyDescent="0.3">
      <c r="A28" s="17"/>
      <c r="B28" s="18"/>
      <c r="C28" s="17"/>
      <c r="D28" s="19"/>
      <c r="E28" s="19"/>
      <c r="F28" s="17"/>
    </row>
    <row r="29" spans="1:7" ht="13" x14ac:dyDescent="0.3">
      <c r="A29" s="18" t="s">
        <v>174</v>
      </c>
      <c r="B29" s="18"/>
      <c r="C29" s="18"/>
      <c r="D29" s="18"/>
      <c r="E29" s="18"/>
      <c r="F29" s="18"/>
    </row>
    <row r="30" spans="1:7" ht="12.65" customHeight="1" x14ac:dyDescent="0.25">
      <c r="A30" s="20" t="s">
        <v>150</v>
      </c>
      <c r="B30" s="17"/>
      <c r="C30" s="17"/>
      <c r="D30" s="17"/>
      <c r="E30" s="17"/>
    </row>
    <row r="31" spans="1:7" ht="13" x14ac:dyDescent="0.3">
      <c r="A31" s="20" t="s">
        <v>81</v>
      </c>
      <c r="B31" s="19"/>
      <c r="C31" s="17"/>
      <c r="D31" s="17"/>
      <c r="E31" s="17"/>
      <c r="F31" s="17"/>
    </row>
    <row r="32" spans="1:7" ht="13" x14ac:dyDescent="0.3">
      <c r="A32" s="20" t="s">
        <v>186</v>
      </c>
      <c r="B32" s="21"/>
      <c r="C32" s="21"/>
      <c r="D32" s="21"/>
      <c r="E32" s="21"/>
      <c r="F32" s="21"/>
    </row>
    <row r="33" spans="1:6" ht="12.75" customHeight="1" x14ac:dyDescent="0.25">
      <c r="A33" s="20" t="s">
        <v>187</v>
      </c>
      <c r="B33" s="17"/>
      <c r="C33" s="17"/>
      <c r="D33" s="17"/>
      <c r="E33" s="17"/>
      <c r="F33" s="17"/>
    </row>
    <row r="34" spans="1:6" ht="13" customHeight="1" x14ac:dyDescent="0.25">
      <c r="A34" s="20" t="s">
        <v>188</v>
      </c>
      <c r="B34" s="17"/>
      <c r="C34" s="17"/>
      <c r="D34" s="17"/>
      <c r="E34" s="17"/>
      <c r="F34" s="17"/>
    </row>
    <row r="35" spans="1:6" x14ac:dyDescent="0.25">
      <c r="A35" s="20" t="s">
        <v>189</v>
      </c>
      <c r="C35" s="17"/>
      <c r="D35" s="17"/>
      <c r="E35" s="17"/>
      <c r="F35" s="17"/>
    </row>
    <row r="36" spans="1:6" ht="12.75" customHeight="1" x14ac:dyDescent="0.25">
      <c r="A36" s="20" t="s">
        <v>165</v>
      </c>
      <c r="B36" s="20"/>
      <c r="C36" s="22"/>
      <c r="D36" s="22"/>
      <c r="E36" s="22"/>
      <c r="F36" s="22"/>
    </row>
    <row r="37" spans="1:6" ht="12.75" customHeight="1" x14ac:dyDescent="0.25">
      <c r="A37" s="20"/>
      <c r="B37" s="20"/>
      <c r="C37" s="22"/>
      <c r="D37" s="22"/>
      <c r="E37" s="22"/>
      <c r="F37" s="22"/>
    </row>
    <row r="38" spans="1:6" ht="12.75" hidden="1" customHeight="1" x14ac:dyDescent="0.25">
      <c r="A38" s="20"/>
      <c r="B38" s="20"/>
      <c r="C38" s="22"/>
      <c r="D38" s="22"/>
      <c r="E38" s="22"/>
      <c r="F38" s="22"/>
    </row>
    <row r="41" spans="1:6" ht="13" hidden="1" x14ac:dyDescent="0.3">
      <c r="A41" s="18"/>
      <c r="B41" s="18"/>
      <c r="C41" s="18"/>
      <c r="D41" s="18"/>
      <c r="E41" s="18"/>
      <c r="F41" s="18"/>
    </row>
    <row r="42" spans="1:6" ht="13" hidden="1" x14ac:dyDescent="0.3">
      <c r="A42" s="18"/>
      <c r="B42" s="18"/>
      <c r="C42" s="18"/>
      <c r="D42" s="18"/>
      <c r="E42" s="18"/>
      <c r="F42" s="18"/>
    </row>
    <row r="43" spans="1:6" ht="13" hidden="1" x14ac:dyDescent="0.3">
      <c r="A43" s="18"/>
      <c r="B43" s="18"/>
      <c r="C43" s="18"/>
      <c r="D43" s="18"/>
      <c r="E43" s="18"/>
      <c r="F43" s="18"/>
    </row>
    <row r="44" spans="1:6" ht="13" hidden="1" x14ac:dyDescent="0.3">
      <c r="A44" s="18"/>
      <c r="B44" s="18"/>
      <c r="C44" s="18"/>
      <c r="D44" s="18"/>
      <c r="E44" s="18"/>
      <c r="F44" s="18"/>
    </row>
    <row r="45" spans="1:6" ht="13" hidden="1" x14ac:dyDescent="0.3">
      <c r="A45" s="18"/>
      <c r="B45" s="18"/>
      <c r="C45" s="18"/>
      <c r="D45" s="18"/>
      <c r="E45" s="18"/>
      <c r="F45" s="18"/>
    </row>
  </sheetData>
  <sheetProtection sheet="1" formatCells="0" insertRows="0" deleteRows="0"/>
  <dataConsolidate/>
  <mergeCells count="10">
    <mergeCell ref="E25:F25"/>
    <mergeCell ref="A8:F8"/>
    <mergeCell ref="A1:F1"/>
    <mergeCell ref="A9:F9"/>
    <mergeCell ref="B2:F2"/>
    <mergeCell ref="B3:F3"/>
    <mergeCell ref="B4:F4"/>
    <mergeCell ref="B7:F7"/>
    <mergeCell ref="B5:F5"/>
    <mergeCell ref="B6:F6"/>
  </mergeCells>
  <dataValidations count="3">
    <dataValidation type="date" errorStyle="warning" allowBlank="1" showInputMessage="1" showErrorMessage="1" error="This date may be outside the timeframe indicated (eg 2018/19 year)" prompt="Any non-standard date format or date outside the disclosure period (typically 1 July 2018 - 30 June 2019) will raise an alert. Check entry and select 'Yes' to accept/continue." sqref="A11 A24" xr:uid="{00000000-0002-0000-0500-000000000000}">
      <formula1>$B$4</formula1>
      <formula2>$B$5</formula2>
    </dataValidation>
    <dataValidation allowBlank="1" showInputMessage="1" showErrorMessage="1" prompt="Insert additional rows as needed:_x000a_- 'right click' on a row number (left of screen)_x000a_- select 'Insert' (this will insert a row above it)" sqref="A10" xr:uid="{00000000-0002-0000-0500-000001000000}"/>
    <dataValidation type="date" errorStyle="warning" allowBlank="1" showInputMessage="1" showErrorMessage="1" error="This date may be outside the timeframe indicated (eg 2018/19 year)" prompt="Any non-standard date format or date outside the disclosure period (typically 1 July - 30 June) will raise an alert. Check entry and select 'Yes' to accept/continue." sqref="A12 A13 A14 A15 A16 A17 A18 A19 A20 A21 A22 A23" xr:uid="{E2AC63DE-68EE-4701-85B3-49225E7647B2}">
      <formula1>$B$4</formula1>
      <formula2>$B$5</formula2>
    </dataValidation>
  </dataValidations>
  <printOptions gridLines="1"/>
  <pageMargins left="0.70866141732283472" right="0.70866141732283472" top="0.74803149606299213" bottom="0.74803149606299213" header="0.31496062992125984" footer="0.31496062992125984"/>
  <pageSetup paperSize="9" scale="66" fitToHeight="0" orientation="landscape" r:id="rId1"/>
  <headerFooter alignWithMargins="0">
    <oddFooter>&amp;LCE Expense Disclosure Workbook 2018&amp;RWorksheet - Gifts and benefits</oddFooter>
  </headerFooter>
  <customProperties>
    <customPr name="_pios_id" r:id="rId2"/>
  </customProperties>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error="Use the drop down list (at the right of the cell)" xr:uid="{00000000-0002-0000-0500-000002000000}">
          <x14:formula1>
            <xm:f>'Summary and sign-off'!$A$45:$A$46</xm:f>
          </x14:formula1>
          <xm:sqref>C11:C24</xm:sqref>
        </x14:dataValidation>
        <x14:dataValidation type="list" errorStyle="information" operator="greaterThan" allowBlank="1" showInputMessage="1" prompt="Provide specific $ value if possible" xr:uid="{00000000-0002-0000-0500-000003000000}">
          <x14:formula1>
            <xm:f>'Summary and sign-off'!$A$39:$A$44</xm:f>
          </x14:formula1>
          <xm:sqref>E11:E24</xm:sqref>
        </x14:dataValidation>
        <x14:dataValidation type="list" allowBlank="1" showInputMessage="1" showErrorMessage="1" error="Use the drop down list (at the right of the cell)" prompt="Do dollar figures on this sheet include or exclude GST?  (be consistent - all inclusive or exclusive)_x000a__x000a_[use drop down list at right of cell]_x000a__x000a_If possible, please include/exclude GST consistently across all sheets" xr:uid="{00000000-0002-0000-0500-000004000000}">
          <x14:formula1>
            <xm:f>'Summary and sign-off'!$A$27:$A$28</xm:f>
          </x14:formula1>
          <xm:sqref>B6</xm:sqref>
        </x14:dataValidation>
        <x14:dataValidation type="list" allowBlank="1" showInputMessage="1" showErrorMessage="1" error="Use the drop down list (at the right of the cell)" prompt="Totals should accurately sum the content of tables but this may be affected by input method - e.g. hidden or inappropriate data._x000a__x000a_It is each agency's responsibility to confirm the accuracy of data and totals._x000a__x000a_[use drop down list to confirm this check]" xr:uid="{00000000-0002-0000-0500-000005000000}">
          <x14:formula1>
            <xm:f>'Summary and sign-off'!$A$29:$A$30</xm:f>
          </x14:formula1>
          <xm:sqref>B7:F7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42462-E662-46AE-B760-EE78C24349C8}">
  <sheetPr>
    <tabColor rgb="FFFFFF00"/>
  </sheetPr>
  <dimension ref="A1:CJ580"/>
  <sheetViews>
    <sheetView topLeftCell="I1" zoomScaleNormal="100" workbookViewId="0">
      <pane ySplit="1" topLeftCell="A27" activePane="bottomLeft" state="frozen"/>
      <selection activeCell="B7" sqref="B7:F7"/>
      <selection pane="bottomLeft" activeCell="B7" sqref="B7:F7"/>
    </sheetView>
  </sheetViews>
  <sheetFormatPr defaultRowHeight="12.5" outlineLevelCol="1" x14ac:dyDescent="0.25"/>
  <cols>
    <col min="1" max="1" width="13.7265625" customWidth="1" outlineLevel="1"/>
    <col min="2" max="2" width="14.453125" customWidth="1" outlineLevel="1"/>
    <col min="3" max="3" width="13.453125" customWidth="1" outlineLevel="1"/>
    <col min="4" max="4" width="9.7265625" customWidth="1" outlineLevel="1"/>
    <col min="5" max="5" width="23.453125" customWidth="1" outlineLevel="1"/>
    <col min="6" max="6" width="22.1796875" customWidth="1" outlineLevel="1"/>
    <col min="7" max="7" width="10.453125" customWidth="1"/>
    <col min="8" max="8" width="18.26953125" customWidth="1"/>
    <col min="9" max="9" width="22.81640625" style="140" bestFit="1" customWidth="1"/>
    <col min="10" max="10" width="26.7265625" hidden="1" customWidth="1" outlineLevel="1"/>
    <col min="11" max="11" width="16.81640625" hidden="1" customWidth="1" outlineLevel="1"/>
    <col min="12" max="12" width="22.54296875" hidden="1" customWidth="1" outlineLevel="1"/>
    <col min="13" max="13" width="16.453125" hidden="1" customWidth="1" outlineLevel="1"/>
    <col min="14" max="14" width="15.54296875" hidden="1" customWidth="1" outlineLevel="1"/>
    <col min="15" max="15" width="11.81640625" hidden="1" customWidth="1" outlineLevel="1"/>
    <col min="16" max="16" width="26.453125" hidden="1" customWidth="1" outlineLevel="1"/>
    <col min="17" max="17" width="13" hidden="1" customWidth="1" outlineLevel="1"/>
    <col min="18" max="18" width="17.81640625" hidden="1" customWidth="1" outlineLevel="1"/>
    <col min="19" max="19" width="12.26953125" hidden="1" customWidth="1" outlineLevel="1"/>
    <col min="20" max="20" width="52.1796875" customWidth="1" collapsed="1"/>
    <col min="21" max="21" width="17.81640625" hidden="1" customWidth="1" outlineLevel="1"/>
    <col min="22" max="22" width="11.81640625" hidden="1" customWidth="1" outlineLevel="1"/>
    <col min="23" max="23" width="18.1796875" hidden="1" customWidth="1" outlineLevel="1"/>
    <col min="24" max="24" width="19.1796875" hidden="1" customWidth="1" outlineLevel="1"/>
    <col min="25" max="25" width="20" hidden="1" customWidth="1" outlineLevel="1"/>
    <col min="26" max="26" width="17.7265625" hidden="1" customWidth="1" outlineLevel="1"/>
    <col min="27" max="27" width="14.81640625" hidden="1" customWidth="1" outlineLevel="1"/>
    <col min="28" max="28" width="21.453125" hidden="1" customWidth="1" outlineLevel="1"/>
    <col min="29" max="29" width="20.54296875" hidden="1" customWidth="1" outlineLevel="1"/>
    <col min="30" max="30" width="30.54296875" hidden="1" customWidth="1" outlineLevel="1"/>
    <col min="31" max="31" width="31.453125" hidden="1" customWidth="1" outlineLevel="1"/>
    <col min="32" max="32" width="74.54296875" customWidth="1" collapsed="1"/>
    <col min="33" max="33" width="49.7265625" customWidth="1"/>
    <col min="34" max="34" width="14.26953125" customWidth="1"/>
    <col min="35" max="35" width="19.26953125" style="135" customWidth="1"/>
    <col min="36" max="36" width="100.81640625" bestFit="1" customWidth="1"/>
    <col min="37" max="37" width="12.81640625" bestFit="1" customWidth="1"/>
    <col min="38" max="38" width="29.81640625" customWidth="1"/>
    <col min="39" max="39" width="10.453125" bestFit="1" customWidth="1"/>
  </cols>
  <sheetData>
    <row r="1" spans="1:39" ht="28" x14ac:dyDescent="0.3">
      <c r="A1" s="132" t="s">
        <v>190</v>
      </c>
      <c r="B1" s="132" t="s">
        <v>191</v>
      </c>
      <c r="C1" s="132" t="s">
        <v>192</v>
      </c>
      <c r="D1" s="132" t="s">
        <v>193</v>
      </c>
      <c r="E1" s="132" t="s">
        <v>194</v>
      </c>
      <c r="F1" s="132" t="s">
        <v>195</v>
      </c>
      <c r="G1" s="132" t="s">
        <v>196</v>
      </c>
      <c r="H1" s="138" t="s">
        <v>197</v>
      </c>
      <c r="I1" s="147" t="s">
        <v>198</v>
      </c>
      <c r="J1" s="132" t="s">
        <v>199</v>
      </c>
      <c r="K1" s="132" t="s">
        <v>200</v>
      </c>
      <c r="L1" s="132" t="s">
        <v>201</v>
      </c>
      <c r="M1" s="132" t="s">
        <v>202</v>
      </c>
      <c r="N1" s="132" t="s">
        <v>203</v>
      </c>
      <c r="O1" s="132" t="s">
        <v>204</v>
      </c>
      <c r="P1" s="132" t="s">
        <v>205</v>
      </c>
      <c r="Q1" s="132" t="s">
        <v>206</v>
      </c>
      <c r="R1" s="132" t="s">
        <v>207</v>
      </c>
      <c r="S1" s="132" t="s">
        <v>208</v>
      </c>
      <c r="T1" s="132" t="s">
        <v>209</v>
      </c>
      <c r="U1" s="132" t="s">
        <v>210</v>
      </c>
      <c r="V1" s="132" t="s">
        <v>211</v>
      </c>
      <c r="W1" s="132" t="s">
        <v>212</v>
      </c>
      <c r="X1" s="132" t="s">
        <v>213</v>
      </c>
      <c r="Y1" s="132" t="s">
        <v>214</v>
      </c>
      <c r="Z1" s="132" t="s">
        <v>215</v>
      </c>
      <c r="AA1" s="132" t="s">
        <v>216</v>
      </c>
      <c r="AB1" s="132" t="s">
        <v>217</v>
      </c>
      <c r="AC1" s="132" t="s">
        <v>218</v>
      </c>
      <c r="AD1" s="132" t="s">
        <v>219</v>
      </c>
      <c r="AE1" s="132" t="s">
        <v>220</v>
      </c>
      <c r="AF1" s="137" t="s">
        <v>221</v>
      </c>
      <c r="AG1" s="137" t="s">
        <v>222</v>
      </c>
      <c r="AH1" s="137" t="s">
        <v>223</v>
      </c>
      <c r="AI1" s="159" t="s">
        <v>224</v>
      </c>
      <c r="AJ1" s="137" t="s">
        <v>225</v>
      </c>
      <c r="AK1" s="137" t="s">
        <v>226</v>
      </c>
      <c r="AL1" s="137" t="s">
        <v>227</v>
      </c>
      <c r="AM1" s="137" t="s">
        <v>228</v>
      </c>
    </row>
    <row r="2" spans="1:39" x14ac:dyDescent="0.25">
      <c r="A2" s="160" t="s">
        <v>229</v>
      </c>
      <c r="B2" s="160" t="s">
        <v>230</v>
      </c>
      <c r="C2" s="160" t="s">
        <v>231</v>
      </c>
      <c r="D2" s="160" t="s">
        <v>232</v>
      </c>
      <c r="E2" s="160" t="s">
        <v>233</v>
      </c>
      <c r="F2" s="160" t="s">
        <v>234</v>
      </c>
      <c r="G2" s="160" t="s">
        <v>235</v>
      </c>
      <c r="H2" s="160" t="s">
        <v>236</v>
      </c>
      <c r="I2" s="161">
        <v>434.06</v>
      </c>
      <c r="J2" s="160" t="s">
        <v>237</v>
      </c>
      <c r="K2" s="160" t="s">
        <v>238</v>
      </c>
      <c r="L2" s="160" t="s">
        <v>239</v>
      </c>
      <c r="M2" s="162">
        <v>45497</v>
      </c>
      <c r="N2" s="160" t="s">
        <v>240</v>
      </c>
      <c r="O2" s="163"/>
      <c r="P2" s="163"/>
      <c r="Q2" s="160" t="s">
        <v>241</v>
      </c>
      <c r="R2" s="163"/>
      <c r="S2" s="163"/>
      <c r="T2" s="160" t="s">
        <v>242</v>
      </c>
      <c r="U2" s="133" t="s">
        <v>243</v>
      </c>
      <c r="V2" s="133" t="s">
        <v>244</v>
      </c>
      <c r="X2" s="133" t="s">
        <v>245</v>
      </c>
      <c r="AC2" s="133" t="s">
        <v>246</v>
      </c>
      <c r="AD2" s="133"/>
      <c r="AE2" s="133"/>
      <c r="AF2" s="149" t="s">
        <v>247</v>
      </c>
      <c r="AG2" s="149" t="s">
        <v>248</v>
      </c>
      <c r="AH2" s="133" t="s">
        <v>130</v>
      </c>
      <c r="AI2" s="148" t="str">
        <f>RIGHT(T2,10)</f>
        <v>2024/07/16</v>
      </c>
      <c r="AK2" s="149" t="s">
        <v>226</v>
      </c>
      <c r="AL2" t="s">
        <v>249</v>
      </c>
      <c r="AM2" t="s">
        <v>766</v>
      </c>
    </row>
    <row r="3" spans="1:39" x14ac:dyDescent="0.25">
      <c r="A3" s="160" t="s">
        <v>229</v>
      </c>
      <c r="B3" s="160" t="s">
        <v>230</v>
      </c>
      <c r="C3" s="160" t="s">
        <v>231</v>
      </c>
      <c r="D3" s="160" t="s">
        <v>232</v>
      </c>
      <c r="E3" s="160" t="s">
        <v>233</v>
      </c>
      <c r="F3" s="160" t="s">
        <v>234</v>
      </c>
      <c r="G3" s="160" t="s">
        <v>251</v>
      </c>
      <c r="H3" s="160" t="s">
        <v>252</v>
      </c>
      <c r="I3" s="161">
        <v>43.04</v>
      </c>
      <c r="J3" s="160" t="s">
        <v>237</v>
      </c>
      <c r="K3" s="160" t="s">
        <v>238</v>
      </c>
      <c r="L3" s="160" t="s">
        <v>239</v>
      </c>
      <c r="M3" s="162">
        <v>45497</v>
      </c>
      <c r="N3" s="160" t="s">
        <v>240</v>
      </c>
      <c r="O3" s="163"/>
      <c r="P3" s="163"/>
      <c r="Q3" s="160" t="s">
        <v>241</v>
      </c>
      <c r="R3" s="163"/>
      <c r="S3" s="163"/>
      <c r="T3" s="160" t="s">
        <v>253</v>
      </c>
      <c r="U3" s="133" t="s">
        <v>243</v>
      </c>
      <c r="V3" s="133" t="s">
        <v>244</v>
      </c>
      <c r="X3" s="133" t="s">
        <v>245</v>
      </c>
      <c r="AC3" s="133" t="s">
        <v>246</v>
      </c>
      <c r="AD3" s="133"/>
      <c r="AE3" s="133"/>
      <c r="AF3" s="149" t="s">
        <v>247</v>
      </c>
      <c r="AG3" s="149" t="s">
        <v>254</v>
      </c>
      <c r="AH3" s="133" t="s">
        <v>130</v>
      </c>
      <c r="AI3" s="148" t="str">
        <f t="shared" ref="AI3:AI66" si="0">RIGHT(T3,10)</f>
        <v>2024/07/16</v>
      </c>
      <c r="AJ3" t="s">
        <v>255</v>
      </c>
      <c r="AK3" s="149" t="s">
        <v>226</v>
      </c>
      <c r="AL3" t="s">
        <v>249</v>
      </c>
      <c r="AM3" t="s">
        <v>766</v>
      </c>
    </row>
    <row r="4" spans="1:39" x14ac:dyDescent="0.25">
      <c r="A4" s="160" t="s">
        <v>229</v>
      </c>
      <c r="B4" s="160" t="s">
        <v>230</v>
      </c>
      <c r="C4" s="160" t="s">
        <v>231</v>
      </c>
      <c r="D4" s="160" t="s">
        <v>232</v>
      </c>
      <c r="E4" s="160" t="s">
        <v>233</v>
      </c>
      <c r="F4" s="160" t="s">
        <v>234</v>
      </c>
      <c r="G4" s="160" t="s">
        <v>251</v>
      </c>
      <c r="H4" s="160" t="s">
        <v>252</v>
      </c>
      <c r="I4" s="161">
        <v>11.2</v>
      </c>
      <c r="J4" s="160" t="s">
        <v>237</v>
      </c>
      <c r="K4" s="160" t="s">
        <v>238</v>
      </c>
      <c r="L4" s="160" t="s">
        <v>239</v>
      </c>
      <c r="M4" s="162">
        <v>45497</v>
      </c>
      <c r="N4" s="160" t="s">
        <v>240</v>
      </c>
      <c r="O4" s="163"/>
      <c r="P4" s="163"/>
      <c r="Q4" s="160" t="s">
        <v>241</v>
      </c>
      <c r="R4" s="163"/>
      <c r="S4" s="163"/>
      <c r="T4" s="160" t="s">
        <v>256</v>
      </c>
      <c r="U4" s="133" t="s">
        <v>243</v>
      </c>
      <c r="V4" s="133" t="s">
        <v>244</v>
      </c>
      <c r="X4" s="133" t="s">
        <v>245</v>
      </c>
      <c r="AC4" s="133" t="s">
        <v>246</v>
      </c>
      <c r="AD4" s="133"/>
      <c r="AE4" s="133"/>
      <c r="AF4" t="s">
        <v>140</v>
      </c>
      <c r="AG4" t="s">
        <v>257</v>
      </c>
      <c r="AH4" s="133" t="s">
        <v>258</v>
      </c>
      <c r="AI4" s="148" t="str">
        <f t="shared" si="0"/>
        <v>2024/08/08</v>
      </c>
      <c r="AL4" t="s">
        <v>249</v>
      </c>
      <c r="AM4" t="s">
        <v>250</v>
      </c>
    </row>
    <row r="5" spans="1:39" x14ac:dyDescent="0.25">
      <c r="A5" s="160" t="s">
        <v>229</v>
      </c>
      <c r="B5" s="160" t="s">
        <v>230</v>
      </c>
      <c r="C5" s="160" t="s">
        <v>231</v>
      </c>
      <c r="D5" s="160" t="s">
        <v>232</v>
      </c>
      <c r="E5" s="160" t="s">
        <v>233</v>
      </c>
      <c r="F5" s="160" t="s">
        <v>234</v>
      </c>
      <c r="G5" s="160" t="s">
        <v>251</v>
      </c>
      <c r="H5" s="160" t="s">
        <v>252</v>
      </c>
      <c r="I5" s="161">
        <v>0.56000000000000005</v>
      </c>
      <c r="J5" s="160" t="s">
        <v>237</v>
      </c>
      <c r="K5" s="160" t="s">
        <v>238</v>
      </c>
      <c r="L5" s="160" t="s">
        <v>239</v>
      </c>
      <c r="M5" s="162">
        <v>45497</v>
      </c>
      <c r="N5" s="160" t="s">
        <v>240</v>
      </c>
      <c r="O5" s="163"/>
      <c r="P5" s="163"/>
      <c r="Q5" s="160" t="s">
        <v>241</v>
      </c>
      <c r="R5" s="163"/>
      <c r="S5" s="163"/>
      <c r="T5" s="160" t="s">
        <v>259</v>
      </c>
      <c r="U5" s="133" t="s">
        <v>243</v>
      </c>
      <c r="V5" s="133" t="s">
        <v>244</v>
      </c>
      <c r="X5" s="133" t="s">
        <v>245</v>
      </c>
      <c r="AC5" s="133" t="s">
        <v>246</v>
      </c>
      <c r="AD5" s="133"/>
      <c r="AE5" s="133"/>
      <c r="AF5" s="149" t="s">
        <v>260</v>
      </c>
      <c r="AG5" t="s">
        <v>261</v>
      </c>
      <c r="AH5" t="s">
        <v>258</v>
      </c>
      <c r="AI5" s="148" t="str">
        <f t="shared" si="0"/>
        <v>2024/07/18</v>
      </c>
      <c r="AK5" s="149" t="s">
        <v>226</v>
      </c>
      <c r="AL5" t="s">
        <v>249</v>
      </c>
      <c r="AM5" t="s">
        <v>766</v>
      </c>
    </row>
    <row r="6" spans="1:39" x14ac:dyDescent="0.25">
      <c r="A6" s="160" t="s">
        <v>229</v>
      </c>
      <c r="B6" s="160" t="s">
        <v>230</v>
      </c>
      <c r="C6" s="160" t="s">
        <v>231</v>
      </c>
      <c r="D6" s="160" t="s">
        <v>232</v>
      </c>
      <c r="E6" s="160" t="s">
        <v>233</v>
      </c>
      <c r="F6" s="160" t="s">
        <v>234</v>
      </c>
      <c r="G6" s="160" t="s">
        <v>251</v>
      </c>
      <c r="H6" s="160" t="s">
        <v>252</v>
      </c>
      <c r="I6" s="161">
        <v>18.850000000000001</v>
      </c>
      <c r="J6" s="160" t="s">
        <v>237</v>
      </c>
      <c r="K6" s="160" t="s">
        <v>238</v>
      </c>
      <c r="L6" s="160" t="s">
        <v>239</v>
      </c>
      <c r="M6" s="162">
        <v>45497</v>
      </c>
      <c r="N6" s="160" t="s">
        <v>240</v>
      </c>
      <c r="O6" s="163"/>
      <c r="P6" s="163"/>
      <c r="Q6" s="160" t="s">
        <v>241</v>
      </c>
      <c r="R6" s="163"/>
      <c r="S6" s="163"/>
      <c r="T6" s="160" t="s">
        <v>262</v>
      </c>
      <c r="U6" s="133" t="s">
        <v>243</v>
      </c>
      <c r="V6" s="133" t="s">
        <v>244</v>
      </c>
      <c r="X6" s="133" t="s">
        <v>245</v>
      </c>
      <c r="AC6" s="133" t="s">
        <v>246</v>
      </c>
      <c r="AD6" s="133"/>
      <c r="AE6" s="133"/>
      <c r="AF6" s="149" t="s">
        <v>247</v>
      </c>
      <c r="AG6" t="s">
        <v>261</v>
      </c>
      <c r="AH6" s="133" t="s">
        <v>130</v>
      </c>
      <c r="AI6" s="148" t="str">
        <f t="shared" si="0"/>
        <v>2024/07/16</v>
      </c>
      <c r="AK6" s="149" t="s">
        <v>226</v>
      </c>
      <c r="AL6" t="s">
        <v>249</v>
      </c>
      <c r="AM6" t="s">
        <v>766</v>
      </c>
    </row>
    <row r="7" spans="1:39" x14ac:dyDescent="0.25">
      <c r="A7" s="160" t="s">
        <v>229</v>
      </c>
      <c r="B7" s="160" t="s">
        <v>230</v>
      </c>
      <c r="C7" s="160" t="s">
        <v>231</v>
      </c>
      <c r="D7" s="160" t="s">
        <v>232</v>
      </c>
      <c r="E7" s="160" t="s">
        <v>233</v>
      </c>
      <c r="F7" s="160" t="s">
        <v>234</v>
      </c>
      <c r="G7" s="160" t="s">
        <v>235</v>
      </c>
      <c r="H7" s="160" t="s">
        <v>236</v>
      </c>
      <c r="I7" s="161">
        <v>113.88</v>
      </c>
      <c r="J7" s="160" t="s">
        <v>237</v>
      </c>
      <c r="K7" s="160" t="s">
        <v>238</v>
      </c>
      <c r="L7" s="160" t="s">
        <v>239</v>
      </c>
      <c r="M7" s="162">
        <v>45497</v>
      </c>
      <c r="N7" s="160" t="s">
        <v>240</v>
      </c>
      <c r="O7" s="163"/>
      <c r="P7" s="163"/>
      <c r="Q7" s="160" t="s">
        <v>241</v>
      </c>
      <c r="R7" s="163"/>
      <c r="S7" s="163"/>
      <c r="T7" s="160" t="s">
        <v>263</v>
      </c>
      <c r="U7" s="133" t="s">
        <v>243</v>
      </c>
      <c r="V7" s="133" t="s">
        <v>244</v>
      </c>
      <c r="X7" s="133" t="s">
        <v>245</v>
      </c>
      <c r="AC7" s="133" t="s">
        <v>246</v>
      </c>
      <c r="AD7" s="133"/>
      <c r="AE7" s="133"/>
      <c r="AF7" t="s">
        <v>138</v>
      </c>
      <c r="AG7" t="s">
        <v>264</v>
      </c>
      <c r="AH7" t="s">
        <v>139</v>
      </c>
      <c r="AI7" s="148" t="str">
        <f t="shared" si="0"/>
        <v>2024/07/26</v>
      </c>
      <c r="AL7" t="s">
        <v>249</v>
      </c>
      <c r="AM7" t="s">
        <v>250</v>
      </c>
    </row>
    <row r="8" spans="1:39" x14ac:dyDescent="0.25">
      <c r="A8" s="160" t="s">
        <v>229</v>
      </c>
      <c r="B8" s="160" t="s">
        <v>230</v>
      </c>
      <c r="C8" s="160" t="s">
        <v>231</v>
      </c>
      <c r="D8" s="160" t="s">
        <v>232</v>
      </c>
      <c r="E8" s="160" t="s">
        <v>233</v>
      </c>
      <c r="F8" s="160" t="s">
        <v>234</v>
      </c>
      <c r="G8" s="160" t="s">
        <v>235</v>
      </c>
      <c r="H8" s="160" t="s">
        <v>236</v>
      </c>
      <c r="I8" s="161">
        <v>-589.58000000000004</v>
      </c>
      <c r="J8" s="160" t="s">
        <v>237</v>
      </c>
      <c r="K8" s="160" t="s">
        <v>238</v>
      </c>
      <c r="L8" s="160" t="s">
        <v>239</v>
      </c>
      <c r="M8" s="162">
        <v>45497</v>
      </c>
      <c r="N8" s="160" t="s">
        <v>265</v>
      </c>
      <c r="O8" s="163"/>
      <c r="P8" s="163"/>
      <c r="Q8" s="160" t="s">
        <v>241</v>
      </c>
      <c r="R8" s="163"/>
      <c r="S8" s="163"/>
      <c r="T8" s="160" t="s">
        <v>266</v>
      </c>
      <c r="U8" s="133" t="s">
        <v>243</v>
      </c>
      <c r="V8" s="133" t="s">
        <v>244</v>
      </c>
      <c r="X8" s="133" t="s">
        <v>245</v>
      </c>
      <c r="AC8" s="133" t="s">
        <v>246</v>
      </c>
      <c r="AD8" s="133"/>
      <c r="AE8" s="133"/>
      <c r="AF8" s="149" t="s">
        <v>765</v>
      </c>
      <c r="AG8" s="149" t="s">
        <v>248</v>
      </c>
      <c r="AH8" t="s">
        <v>267</v>
      </c>
      <c r="AI8" s="148" t="str">
        <f t="shared" si="0"/>
        <v>2024/06/13</v>
      </c>
      <c r="AK8" s="149" t="s">
        <v>226</v>
      </c>
      <c r="AL8" t="s">
        <v>249</v>
      </c>
      <c r="AM8" t="s">
        <v>766</v>
      </c>
    </row>
    <row r="9" spans="1:39" x14ac:dyDescent="0.25">
      <c r="A9" s="160" t="s">
        <v>229</v>
      </c>
      <c r="B9" s="160" t="s">
        <v>230</v>
      </c>
      <c r="C9" s="160" t="s">
        <v>231</v>
      </c>
      <c r="D9" s="160" t="s">
        <v>232</v>
      </c>
      <c r="E9" s="160" t="s">
        <v>233</v>
      </c>
      <c r="F9" s="160" t="s">
        <v>234</v>
      </c>
      <c r="G9" s="160" t="s">
        <v>251</v>
      </c>
      <c r="H9" s="160" t="s">
        <v>252</v>
      </c>
      <c r="I9" s="161">
        <v>11.2</v>
      </c>
      <c r="J9" s="160" t="s">
        <v>237</v>
      </c>
      <c r="K9" s="160" t="s">
        <v>238</v>
      </c>
      <c r="L9" s="160" t="s">
        <v>239</v>
      </c>
      <c r="M9" s="162">
        <v>45497</v>
      </c>
      <c r="N9" s="160" t="s">
        <v>240</v>
      </c>
      <c r="O9" s="163"/>
      <c r="P9" s="163"/>
      <c r="Q9" s="160" t="s">
        <v>241</v>
      </c>
      <c r="R9" s="163"/>
      <c r="S9" s="163"/>
      <c r="T9" s="160" t="s">
        <v>262</v>
      </c>
      <c r="U9" s="133" t="s">
        <v>243</v>
      </c>
      <c r="V9" s="133" t="s">
        <v>244</v>
      </c>
      <c r="X9" s="133" t="s">
        <v>245</v>
      </c>
      <c r="AC9" s="133" t="s">
        <v>246</v>
      </c>
      <c r="AD9" s="133"/>
      <c r="AE9" s="133"/>
      <c r="AF9" s="149" t="s">
        <v>247</v>
      </c>
      <c r="AG9" t="s">
        <v>261</v>
      </c>
      <c r="AH9" s="133" t="s">
        <v>130</v>
      </c>
      <c r="AI9" s="148" t="str">
        <f t="shared" si="0"/>
        <v>2024/07/16</v>
      </c>
      <c r="AK9" s="149" t="s">
        <v>226</v>
      </c>
      <c r="AL9" t="s">
        <v>249</v>
      </c>
      <c r="AM9" t="s">
        <v>766</v>
      </c>
    </row>
    <row r="10" spans="1:39" x14ac:dyDescent="0.25">
      <c r="A10" s="160" t="s">
        <v>229</v>
      </c>
      <c r="B10" s="160" t="s">
        <v>230</v>
      </c>
      <c r="C10" s="160" t="s">
        <v>231</v>
      </c>
      <c r="D10" s="160" t="s">
        <v>232</v>
      </c>
      <c r="E10" s="160" t="s">
        <v>233</v>
      </c>
      <c r="F10" s="160" t="s">
        <v>234</v>
      </c>
      <c r="G10" s="160" t="s">
        <v>251</v>
      </c>
      <c r="H10" s="160" t="s">
        <v>252</v>
      </c>
      <c r="I10" s="161">
        <v>-43.48</v>
      </c>
      <c r="J10" s="160" t="s">
        <v>237</v>
      </c>
      <c r="K10" s="160" t="s">
        <v>238</v>
      </c>
      <c r="L10" s="160" t="s">
        <v>239</v>
      </c>
      <c r="M10" s="162">
        <v>45497</v>
      </c>
      <c r="N10" s="160" t="s">
        <v>265</v>
      </c>
      <c r="O10" s="163"/>
      <c r="P10" s="163"/>
      <c r="Q10" s="160" t="s">
        <v>241</v>
      </c>
      <c r="R10" s="163"/>
      <c r="S10" s="163"/>
      <c r="T10" s="160" t="s">
        <v>269</v>
      </c>
      <c r="U10" s="133" t="s">
        <v>243</v>
      </c>
      <c r="V10" s="133" t="s">
        <v>244</v>
      </c>
      <c r="X10" s="133" t="s">
        <v>245</v>
      </c>
      <c r="AC10" s="133" t="s">
        <v>246</v>
      </c>
      <c r="AD10" s="133"/>
      <c r="AE10" s="133"/>
      <c r="AF10" t="s">
        <v>140</v>
      </c>
      <c r="AG10" s="149" t="s">
        <v>270</v>
      </c>
      <c r="AH10" t="s">
        <v>258</v>
      </c>
      <c r="AI10" s="148" t="str">
        <f t="shared" si="0"/>
        <v>2024/08/08</v>
      </c>
      <c r="AJ10" t="s">
        <v>255</v>
      </c>
      <c r="AK10" s="149" t="s">
        <v>226</v>
      </c>
      <c r="AL10" t="s">
        <v>249</v>
      </c>
      <c r="AM10" t="s">
        <v>250</v>
      </c>
    </row>
    <row r="11" spans="1:39" x14ac:dyDescent="0.25">
      <c r="A11" s="160" t="s">
        <v>229</v>
      </c>
      <c r="B11" s="160" t="s">
        <v>230</v>
      </c>
      <c r="C11" s="160" t="s">
        <v>231</v>
      </c>
      <c r="D11" s="160" t="s">
        <v>232</v>
      </c>
      <c r="E11" s="160" t="s">
        <v>233</v>
      </c>
      <c r="F11" s="160" t="s">
        <v>234</v>
      </c>
      <c r="G11" s="160" t="s">
        <v>251</v>
      </c>
      <c r="H11" s="160" t="s">
        <v>252</v>
      </c>
      <c r="I11" s="161">
        <v>42.61</v>
      </c>
      <c r="J11" s="160" t="s">
        <v>237</v>
      </c>
      <c r="K11" s="160" t="s">
        <v>238</v>
      </c>
      <c r="L11" s="160" t="s">
        <v>239</v>
      </c>
      <c r="M11" s="162">
        <v>45497</v>
      </c>
      <c r="N11" s="160" t="s">
        <v>240</v>
      </c>
      <c r="O11" s="163"/>
      <c r="P11" s="163"/>
      <c r="Q11" s="160" t="s">
        <v>241</v>
      </c>
      <c r="R11" s="163"/>
      <c r="S11" s="163"/>
      <c r="T11" s="160" t="s">
        <v>271</v>
      </c>
      <c r="U11" s="133" t="s">
        <v>243</v>
      </c>
      <c r="V11" s="133" t="s">
        <v>244</v>
      </c>
      <c r="X11" s="133" t="s">
        <v>245</v>
      </c>
      <c r="AC11" s="133" t="s">
        <v>246</v>
      </c>
      <c r="AD11" s="133"/>
      <c r="AE11" s="133"/>
      <c r="AF11" s="149" t="s">
        <v>272</v>
      </c>
      <c r="AG11" s="149" t="s">
        <v>270</v>
      </c>
      <c r="AH11" t="s">
        <v>137</v>
      </c>
      <c r="AI11" s="148" t="str">
        <f t="shared" si="0"/>
        <v>2024/07/26</v>
      </c>
      <c r="AJ11" t="s">
        <v>255</v>
      </c>
      <c r="AK11" s="149" t="s">
        <v>226</v>
      </c>
      <c r="AL11" t="s">
        <v>249</v>
      </c>
      <c r="AM11" t="s">
        <v>766</v>
      </c>
    </row>
    <row r="12" spans="1:39" x14ac:dyDescent="0.25">
      <c r="A12" s="160" t="s">
        <v>229</v>
      </c>
      <c r="B12" s="160" t="s">
        <v>230</v>
      </c>
      <c r="C12" s="160" t="s">
        <v>231</v>
      </c>
      <c r="D12" s="160" t="s">
        <v>232</v>
      </c>
      <c r="E12" s="160" t="s">
        <v>233</v>
      </c>
      <c r="F12" s="160" t="s">
        <v>234</v>
      </c>
      <c r="G12" s="160" t="s">
        <v>251</v>
      </c>
      <c r="H12" s="160" t="s">
        <v>252</v>
      </c>
      <c r="I12" s="161">
        <v>11.2</v>
      </c>
      <c r="J12" s="160" t="s">
        <v>237</v>
      </c>
      <c r="K12" s="160" t="s">
        <v>238</v>
      </c>
      <c r="L12" s="160" t="s">
        <v>239</v>
      </c>
      <c r="M12" s="162">
        <v>45497</v>
      </c>
      <c r="N12" s="160" t="s">
        <v>240</v>
      </c>
      <c r="O12" s="163"/>
      <c r="P12" s="163"/>
      <c r="Q12" s="160" t="s">
        <v>241</v>
      </c>
      <c r="R12" s="163"/>
      <c r="S12" s="163"/>
      <c r="T12" s="160" t="s">
        <v>262</v>
      </c>
      <c r="U12" s="133" t="s">
        <v>243</v>
      </c>
      <c r="V12" s="133" t="s">
        <v>244</v>
      </c>
      <c r="X12" s="133" t="s">
        <v>245</v>
      </c>
      <c r="AC12" s="133" t="s">
        <v>246</v>
      </c>
      <c r="AD12" s="133"/>
      <c r="AE12" s="133"/>
      <c r="AF12" s="149" t="s">
        <v>247</v>
      </c>
      <c r="AG12" t="s">
        <v>261</v>
      </c>
      <c r="AH12" s="133" t="s">
        <v>130</v>
      </c>
      <c r="AI12" s="148" t="str">
        <f t="shared" si="0"/>
        <v>2024/07/16</v>
      </c>
      <c r="AK12" s="149" t="s">
        <v>226</v>
      </c>
      <c r="AL12" t="s">
        <v>249</v>
      </c>
      <c r="AM12" t="s">
        <v>766</v>
      </c>
    </row>
    <row r="13" spans="1:39" x14ac:dyDescent="0.25">
      <c r="A13" s="160" t="s">
        <v>229</v>
      </c>
      <c r="B13" s="160" t="s">
        <v>230</v>
      </c>
      <c r="C13" s="160" t="s">
        <v>231</v>
      </c>
      <c r="D13" s="160" t="s">
        <v>232</v>
      </c>
      <c r="E13" s="160" t="s">
        <v>233</v>
      </c>
      <c r="F13" s="160" t="s">
        <v>234</v>
      </c>
      <c r="G13" s="160" t="s">
        <v>251</v>
      </c>
      <c r="H13" s="160" t="s">
        <v>252</v>
      </c>
      <c r="I13" s="161">
        <v>11.2</v>
      </c>
      <c r="J13" s="160" t="s">
        <v>237</v>
      </c>
      <c r="K13" s="160" t="s">
        <v>238</v>
      </c>
      <c r="L13" s="160" t="s">
        <v>239</v>
      </c>
      <c r="M13" s="162">
        <v>45497</v>
      </c>
      <c r="N13" s="160" t="s">
        <v>240</v>
      </c>
      <c r="O13" s="163"/>
      <c r="P13" s="163"/>
      <c r="Q13" s="160" t="s">
        <v>241</v>
      </c>
      <c r="R13" s="163"/>
      <c r="S13" s="163"/>
      <c r="T13" s="160" t="s">
        <v>262</v>
      </c>
      <c r="U13" s="133" t="s">
        <v>243</v>
      </c>
      <c r="V13" s="133" t="s">
        <v>244</v>
      </c>
      <c r="X13" s="133" t="s">
        <v>245</v>
      </c>
      <c r="AC13" s="133" t="s">
        <v>246</v>
      </c>
      <c r="AD13" s="133"/>
      <c r="AE13" s="133"/>
      <c r="AF13" s="149" t="s">
        <v>247</v>
      </c>
      <c r="AG13" t="s">
        <v>261</v>
      </c>
      <c r="AH13" s="133" t="s">
        <v>130</v>
      </c>
      <c r="AI13" s="148" t="str">
        <f t="shared" si="0"/>
        <v>2024/07/16</v>
      </c>
      <c r="AK13" s="149" t="s">
        <v>226</v>
      </c>
      <c r="AL13" t="s">
        <v>249</v>
      </c>
      <c r="AM13" t="s">
        <v>766</v>
      </c>
    </row>
    <row r="14" spans="1:39" x14ac:dyDescent="0.25">
      <c r="A14" s="160" t="s">
        <v>229</v>
      </c>
      <c r="B14" s="160" t="s">
        <v>230</v>
      </c>
      <c r="C14" s="160" t="s">
        <v>231</v>
      </c>
      <c r="D14" s="160" t="s">
        <v>232</v>
      </c>
      <c r="E14" s="160" t="s">
        <v>233</v>
      </c>
      <c r="F14" s="160" t="s">
        <v>234</v>
      </c>
      <c r="G14" s="160" t="s">
        <v>251</v>
      </c>
      <c r="H14" s="160" t="s">
        <v>252</v>
      </c>
      <c r="I14" s="161">
        <v>11.2</v>
      </c>
      <c r="J14" s="160" t="s">
        <v>237</v>
      </c>
      <c r="K14" s="160" t="s">
        <v>238</v>
      </c>
      <c r="L14" s="160" t="s">
        <v>239</v>
      </c>
      <c r="M14" s="162">
        <v>45497</v>
      </c>
      <c r="N14" s="160" t="s">
        <v>240</v>
      </c>
      <c r="O14" s="163"/>
      <c r="P14" s="163"/>
      <c r="Q14" s="160" t="s">
        <v>241</v>
      </c>
      <c r="R14" s="163"/>
      <c r="S14" s="163"/>
      <c r="T14" s="160" t="s">
        <v>273</v>
      </c>
      <c r="U14" s="133" t="s">
        <v>243</v>
      </c>
      <c r="V14" s="133" t="s">
        <v>244</v>
      </c>
      <c r="X14" s="133" t="s">
        <v>245</v>
      </c>
      <c r="AC14" s="133" t="s">
        <v>246</v>
      </c>
      <c r="AD14" s="133"/>
      <c r="AE14" s="133"/>
      <c r="AF14" t="s">
        <v>138</v>
      </c>
      <c r="AG14" t="s">
        <v>261</v>
      </c>
      <c r="AH14" t="s">
        <v>139</v>
      </c>
      <c r="AI14" s="148" t="str">
        <f t="shared" si="0"/>
        <v>2024/07/26</v>
      </c>
      <c r="AL14" t="s">
        <v>249</v>
      </c>
      <c r="AM14" t="s">
        <v>250</v>
      </c>
    </row>
    <row r="15" spans="1:39" x14ac:dyDescent="0.25">
      <c r="A15" s="160" t="s">
        <v>229</v>
      </c>
      <c r="B15" s="160" t="s">
        <v>230</v>
      </c>
      <c r="C15" s="160" t="s">
        <v>231</v>
      </c>
      <c r="D15" s="160" t="s">
        <v>232</v>
      </c>
      <c r="E15" s="160" t="s">
        <v>233</v>
      </c>
      <c r="F15" s="160" t="s">
        <v>234</v>
      </c>
      <c r="G15" s="160" t="s">
        <v>235</v>
      </c>
      <c r="H15" s="160" t="s">
        <v>236</v>
      </c>
      <c r="I15" s="161">
        <v>365.2</v>
      </c>
      <c r="J15" s="160" t="s">
        <v>274</v>
      </c>
      <c r="K15" s="160" t="s">
        <v>275</v>
      </c>
      <c r="L15" s="160" t="s">
        <v>239</v>
      </c>
      <c r="M15" s="162">
        <v>45497</v>
      </c>
      <c r="N15" s="160" t="s">
        <v>240</v>
      </c>
      <c r="O15" s="163"/>
      <c r="P15" s="163"/>
      <c r="Q15" s="160" t="s">
        <v>241</v>
      </c>
      <c r="R15" s="163"/>
      <c r="S15" s="163"/>
      <c r="T15" s="160" t="s">
        <v>263</v>
      </c>
      <c r="U15" s="133" t="s">
        <v>243</v>
      </c>
      <c r="V15" s="133" t="s">
        <v>244</v>
      </c>
      <c r="X15" s="133" t="s">
        <v>245</v>
      </c>
      <c r="AC15" s="133" t="s">
        <v>246</v>
      </c>
      <c r="AD15" s="133"/>
      <c r="AE15" s="133"/>
      <c r="AF15" t="s">
        <v>138</v>
      </c>
      <c r="AG15" t="s">
        <v>264</v>
      </c>
      <c r="AH15" t="s">
        <v>139</v>
      </c>
      <c r="AI15" s="148" t="str">
        <f>RIGHT(T15,10)</f>
        <v>2024/07/26</v>
      </c>
      <c r="AL15" t="s">
        <v>249</v>
      </c>
      <c r="AM15" t="s">
        <v>250</v>
      </c>
    </row>
    <row r="16" spans="1:39" x14ac:dyDescent="0.25">
      <c r="A16" s="160" t="s">
        <v>229</v>
      </c>
      <c r="B16" s="160" t="s">
        <v>230</v>
      </c>
      <c r="C16" s="160" t="s">
        <v>231</v>
      </c>
      <c r="D16" s="160" t="s">
        <v>232</v>
      </c>
      <c r="E16" s="160" t="s">
        <v>233</v>
      </c>
      <c r="F16" s="160" t="s">
        <v>234</v>
      </c>
      <c r="G16" s="160" t="s">
        <v>251</v>
      </c>
      <c r="H16" s="160" t="s">
        <v>252</v>
      </c>
      <c r="I16" s="161">
        <v>18.850000000000001</v>
      </c>
      <c r="J16" s="160" t="s">
        <v>274</v>
      </c>
      <c r="K16" s="160" t="s">
        <v>275</v>
      </c>
      <c r="L16" s="160" t="s">
        <v>239</v>
      </c>
      <c r="M16" s="162">
        <v>45497</v>
      </c>
      <c r="N16" s="160" t="s">
        <v>240</v>
      </c>
      <c r="O16" s="163"/>
      <c r="P16" s="163"/>
      <c r="Q16" s="160" t="s">
        <v>241</v>
      </c>
      <c r="R16" s="163"/>
      <c r="S16" s="163"/>
      <c r="T16" s="160" t="s">
        <v>273</v>
      </c>
      <c r="U16" s="133" t="s">
        <v>243</v>
      </c>
      <c r="V16" s="133" t="s">
        <v>244</v>
      </c>
      <c r="X16" s="133" t="s">
        <v>245</v>
      </c>
      <c r="AC16" s="133" t="s">
        <v>246</v>
      </c>
      <c r="AD16" s="133"/>
      <c r="AE16" s="133"/>
      <c r="AF16" t="s">
        <v>138</v>
      </c>
      <c r="AG16" t="s">
        <v>261</v>
      </c>
      <c r="AH16" t="s">
        <v>139</v>
      </c>
      <c r="AI16" s="148" t="str">
        <f t="shared" si="0"/>
        <v>2024/07/26</v>
      </c>
      <c r="AL16" t="s">
        <v>249</v>
      </c>
      <c r="AM16" t="s">
        <v>250</v>
      </c>
    </row>
    <row r="17" spans="1:39" x14ac:dyDescent="0.25">
      <c r="A17" s="160" t="s">
        <v>229</v>
      </c>
      <c r="B17" s="160" t="s">
        <v>230</v>
      </c>
      <c r="C17" s="160" t="s">
        <v>231</v>
      </c>
      <c r="D17" s="160" t="s">
        <v>232</v>
      </c>
      <c r="E17" s="160" t="s">
        <v>233</v>
      </c>
      <c r="F17" s="160" t="s">
        <v>234</v>
      </c>
      <c r="G17" s="160" t="s">
        <v>251</v>
      </c>
      <c r="H17" s="160" t="s">
        <v>252</v>
      </c>
      <c r="I17" s="161">
        <v>8.4</v>
      </c>
      <c r="J17" s="160" t="s">
        <v>274</v>
      </c>
      <c r="K17" s="160" t="s">
        <v>275</v>
      </c>
      <c r="L17" s="160" t="s">
        <v>239</v>
      </c>
      <c r="M17" s="162">
        <v>45497</v>
      </c>
      <c r="N17" s="160" t="s">
        <v>240</v>
      </c>
      <c r="O17" s="163"/>
      <c r="P17" s="163"/>
      <c r="Q17" s="160" t="s">
        <v>241</v>
      </c>
      <c r="R17" s="163"/>
      <c r="S17" s="163"/>
      <c r="T17" s="160" t="s">
        <v>259</v>
      </c>
      <c r="U17" s="133" t="s">
        <v>243</v>
      </c>
      <c r="V17" s="133" t="s">
        <v>244</v>
      </c>
      <c r="X17" s="133" t="s">
        <v>245</v>
      </c>
      <c r="AC17" s="133" t="s">
        <v>246</v>
      </c>
      <c r="AD17" s="133"/>
      <c r="AE17" s="133"/>
      <c r="AF17" s="149" t="s">
        <v>260</v>
      </c>
      <c r="AG17" t="s">
        <v>261</v>
      </c>
      <c r="AH17" t="s">
        <v>258</v>
      </c>
      <c r="AI17" s="148" t="str">
        <f t="shared" si="0"/>
        <v>2024/07/18</v>
      </c>
      <c r="AK17" s="149" t="s">
        <v>226</v>
      </c>
      <c r="AL17" t="s">
        <v>249</v>
      </c>
      <c r="AM17" t="s">
        <v>766</v>
      </c>
    </row>
    <row r="18" spans="1:39" x14ac:dyDescent="0.25">
      <c r="A18" s="160" t="s">
        <v>229</v>
      </c>
      <c r="B18" s="160" t="s">
        <v>230</v>
      </c>
      <c r="C18" s="160" t="s">
        <v>231</v>
      </c>
      <c r="D18" s="160" t="s">
        <v>232</v>
      </c>
      <c r="E18" s="160" t="s">
        <v>233</v>
      </c>
      <c r="F18" s="160" t="s">
        <v>234</v>
      </c>
      <c r="G18" s="160" t="s">
        <v>251</v>
      </c>
      <c r="H18" s="160" t="s">
        <v>252</v>
      </c>
      <c r="I18" s="161">
        <v>18.850000000000001</v>
      </c>
      <c r="J18" s="160" t="s">
        <v>274</v>
      </c>
      <c r="K18" s="160" t="s">
        <v>275</v>
      </c>
      <c r="L18" s="160" t="s">
        <v>239</v>
      </c>
      <c r="M18" s="162">
        <v>45497</v>
      </c>
      <c r="N18" s="160" t="s">
        <v>240</v>
      </c>
      <c r="O18" s="163"/>
      <c r="P18" s="163"/>
      <c r="Q18" s="160" t="s">
        <v>241</v>
      </c>
      <c r="R18" s="163"/>
      <c r="S18" s="163"/>
      <c r="T18" s="160" t="s">
        <v>276</v>
      </c>
      <c r="U18" s="133" t="s">
        <v>243</v>
      </c>
      <c r="V18" s="133" t="s">
        <v>244</v>
      </c>
      <c r="X18" s="133" t="s">
        <v>245</v>
      </c>
      <c r="AC18" s="133" t="s">
        <v>246</v>
      </c>
      <c r="AD18" s="133"/>
      <c r="AE18" s="133"/>
      <c r="AF18" t="s">
        <v>277</v>
      </c>
      <c r="AG18" t="s">
        <v>261</v>
      </c>
      <c r="AH18" s="133" t="s">
        <v>130</v>
      </c>
      <c r="AI18" s="148" t="str">
        <f t="shared" si="0"/>
        <v>2024/09/20</v>
      </c>
      <c r="AL18" t="s">
        <v>249</v>
      </c>
      <c r="AM18" t="s">
        <v>250</v>
      </c>
    </row>
    <row r="19" spans="1:39" x14ac:dyDescent="0.25">
      <c r="A19" s="160" t="s">
        <v>229</v>
      </c>
      <c r="B19" s="160" t="s">
        <v>230</v>
      </c>
      <c r="C19" s="160" t="s">
        <v>231</v>
      </c>
      <c r="D19" s="160" t="s">
        <v>232</v>
      </c>
      <c r="E19" s="160" t="s">
        <v>233</v>
      </c>
      <c r="F19" s="160" t="s">
        <v>234</v>
      </c>
      <c r="G19" s="160" t="s">
        <v>251</v>
      </c>
      <c r="H19" s="160" t="s">
        <v>252</v>
      </c>
      <c r="I19" s="161">
        <v>0.56000000000000005</v>
      </c>
      <c r="J19" s="160" t="s">
        <v>274</v>
      </c>
      <c r="K19" s="160" t="s">
        <v>275</v>
      </c>
      <c r="L19" s="160" t="s">
        <v>239</v>
      </c>
      <c r="M19" s="162">
        <v>45497</v>
      </c>
      <c r="N19" s="160" t="s">
        <v>240</v>
      </c>
      <c r="O19" s="163"/>
      <c r="P19" s="163"/>
      <c r="Q19" s="160" t="s">
        <v>241</v>
      </c>
      <c r="R19" s="163"/>
      <c r="S19" s="163"/>
      <c r="T19" s="160" t="s">
        <v>259</v>
      </c>
      <c r="U19" s="133" t="s">
        <v>243</v>
      </c>
      <c r="V19" s="133" t="s">
        <v>244</v>
      </c>
      <c r="X19" s="133" t="s">
        <v>245</v>
      </c>
      <c r="AC19" s="133" t="s">
        <v>246</v>
      </c>
      <c r="AD19" s="133"/>
      <c r="AE19" s="133"/>
      <c r="AF19" s="149" t="s">
        <v>260</v>
      </c>
      <c r="AG19" t="s">
        <v>261</v>
      </c>
      <c r="AH19" t="s">
        <v>258</v>
      </c>
      <c r="AI19" s="148" t="str">
        <f t="shared" si="0"/>
        <v>2024/07/18</v>
      </c>
      <c r="AK19" s="149" t="s">
        <v>226</v>
      </c>
      <c r="AL19" t="s">
        <v>249</v>
      </c>
      <c r="AM19" t="s">
        <v>766</v>
      </c>
    </row>
    <row r="20" spans="1:39" x14ac:dyDescent="0.25">
      <c r="A20" s="160" t="s">
        <v>229</v>
      </c>
      <c r="B20" s="160" t="s">
        <v>230</v>
      </c>
      <c r="C20" s="160" t="s">
        <v>231</v>
      </c>
      <c r="D20" s="160" t="s">
        <v>232</v>
      </c>
      <c r="E20" s="160" t="s">
        <v>233</v>
      </c>
      <c r="F20" s="160" t="s">
        <v>234</v>
      </c>
      <c r="G20" s="160" t="s">
        <v>235</v>
      </c>
      <c r="H20" s="160" t="s">
        <v>236</v>
      </c>
      <c r="I20" s="161">
        <v>370.63</v>
      </c>
      <c r="J20" s="160" t="s">
        <v>274</v>
      </c>
      <c r="K20" s="160" t="s">
        <v>275</v>
      </c>
      <c r="L20" s="160" t="s">
        <v>239</v>
      </c>
      <c r="M20" s="162">
        <v>45497</v>
      </c>
      <c r="N20" s="160" t="s">
        <v>240</v>
      </c>
      <c r="O20" s="163"/>
      <c r="P20" s="163"/>
      <c r="Q20" s="160" t="s">
        <v>241</v>
      </c>
      <c r="R20" s="163"/>
      <c r="S20" s="163"/>
      <c r="T20" s="160" t="s">
        <v>278</v>
      </c>
      <c r="U20" s="133" t="s">
        <v>243</v>
      </c>
      <c r="V20" s="133" t="s">
        <v>244</v>
      </c>
      <c r="X20" s="133" t="s">
        <v>245</v>
      </c>
      <c r="AC20" s="133" t="s">
        <v>246</v>
      </c>
      <c r="AD20" s="133"/>
      <c r="AE20" s="133"/>
      <c r="AF20" t="s">
        <v>277</v>
      </c>
      <c r="AG20" t="s">
        <v>264</v>
      </c>
      <c r="AH20" s="133" t="s">
        <v>130</v>
      </c>
      <c r="AI20" s="148" t="str">
        <f t="shared" si="0"/>
        <v>2024/09/20</v>
      </c>
      <c r="AL20" t="s">
        <v>249</v>
      </c>
      <c r="AM20" t="s">
        <v>250</v>
      </c>
    </row>
    <row r="21" spans="1:39" x14ac:dyDescent="0.25">
      <c r="A21" s="160" t="s">
        <v>229</v>
      </c>
      <c r="B21" s="160" t="s">
        <v>230</v>
      </c>
      <c r="C21" s="160" t="s">
        <v>231</v>
      </c>
      <c r="D21" s="160" t="s">
        <v>232</v>
      </c>
      <c r="E21" s="160" t="s">
        <v>233</v>
      </c>
      <c r="F21" s="160" t="s">
        <v>234</v>
      </c>
      <c r="G21" s="160" t="s">
        <v>251</v>
      </c>
      <c r="H21" s="160" t="s">
        <v>252</v>
      </c>
      <c r="I21" s="161">
        <v>8.4</v>
      </c>
      <c r="J21" s="160" t="s">
        <v>274</v>
      </c>
      <c r="K21" s="160" t="s">
        <v>275</v>
      </c>
      <c r="L21" s="160" t="s">
        <v>239</v>
      </c>
      <c r="M21" s="162">
        <v>45497</v>
      </c>
      <c r="N21" s="160" t="s">
        <v>240</v>
      </c>
      <c r="O21" s="163"/>
      <c r="P21" s="163"/>
      <c r="Q21" s="160" t="s">
        <v>241</v>
      </c>
      <c r="R21" s="163"/>
      <c r="S21" s="163"/>
      <c r="T21" s="160" t="s">
        <v>259</v>
      </c>
      <c r="U21" s="133" t="s">
        <v>243</v>
      </c>
      <c r="V21" s="133" t="s">
        <v>244</v>
      </c>
      <c r="X21" s="133" t="s">
        <v>245</v>
      </c>
      <c r="AC21" s="133" t="s">
        <v>246</v>
      </c>
      <c r="AD21" s="133"/>
      <c r="AE21" s="133"/>
      <c r="AF21" s="149" t="s">
        <v>260</v>
      </c>
      <c r="AG21" t="s">
        <v>261</v>
      </c>
      <c r="AH21" t="s">
        <v>258</v>
      </c>
      <c r="AI21" s="148" t="str">
        <f t="shared" si="0"/>
        <v>2024/07/18</v>
      </c>
      <c r="AK21" s="149" t="s">
        <v>226</v>
      </c>
      <c r="AL21" t="s">
        <v>249</v>
      </c>
      <c r="AM21" t="s">
        <v>766</v>
      </c>
    </row>
    <row r="22" spans="1:39" x14ac:dyDescent="0.25">
      <c r="A22" s="160" t="s">
        <v>229</v>
      </c>
      <c r="B22" s="160" t="s">
        <v>230</v>
      </c>
      <c r="C22" s="160" t="s">
        <v>231</v>
      </c>
      <c r="D22" s="160" t="s">
        <v>232</v>
      </c>
      <c r="E22" s="160" t="s">
        <v>233</v>
      </c>
      <c r="F22" s="160" t="s">
        <v>234</v>
      </c>
      <c r="G22" s="160" t="s">
        <v>251</v>
      </c>
      <c r="H22" s="160" t="s">
        <v>252</v>
      </c>
      <c r="I22" s="161">
        <v>11.2</v>
      </c>
      <c r="J22" s="160" t="s">
        <v>274</v>
      </c>
      <c r="K22" s="160" t="s">
        <v>275</v>
      </c>
      <c r="L22" s="160" t="s">
        <v>239</v>
      </c>
      <c r="M22" s="162">
        <v>45497</v>
      </c>
      <c r="N22" s="160" t="s">
        <v>240</v>
      </c>
      <c r="O22" s="163"/>
      <c r="P22" s="163"/>
      <c r="Q22" s="160" t="s">
        <v>241</v>
      </c>
      <c r="R22" s="163"/>
      <c r="S22" s="163"/>
      <c r="T22" s="160" t="s">
        <v>279</v>
      </c>
      <c r="U22" s="133" t="s">
        <v>243</v>
      </c>
      <c r="V22" s="133" t="s">
        <v>244</v>
      </c>
      <c r="X22" s="133" t="s">
        <v>245</v>
      </c>
      <c r="AC22" s="133" t="s">
        <v>246</v>
      </c>
      <c r="AD22" s="133"/>
      <c r="AE22" s="133"/>
      <c r="AF22" s="149" t="s">
        <v>272</v>
      </c>
      <c r="AG22" t="s">
        <v>261</v>
      </c>
      <c r="AH22" t="s">
        <v>137</v>
      </c>
      <c r="AI22" s="148" t="str">
        <f t="shared" si="0"/>
        <v>2024/07/20</v>
      </c>
      <c r="AK22" s="149" t="s">
        <v>226</v>
      </c>
      <c r="AL22" t="s">
        <v>249</v>
      </c>
      <c r="AM22" t="s">
        <v>766</v>
      </c>
    </row>
    <row r="23" spans="1:39" x14ac:dyDescent="0.25">
      <c r="A23" s="160" t="s">
        <v>229</v>
      </c>
      <c r="B23" s="160" t="s">
        <v>230</v>
      </c>
      <c r="C23" s="160" t="s">
        <v>231</v>
      </c>
      <c r="D23" s="160" t="s">
        <v>232</v>
      </c>
      <c r="E23" s="160" t="s">
        <v>233</v>
      </c>
      <c r="F23" s="160" t="s">
        <v>234</v>
      </c>
      <c r="G23" s="160" t="s">
        <v>251</v>
      </c>
      <c r="H23" s="160" t="s">
        <v>252</v>
      </c>
      <c r="I23" s="161">
        <v>11.2</v>
      </c>
      <c r="J23" s="160" t="s">
        <v>274</v>
      </c>
      <c r="K23" s="160" t="s">
        <v>275</v>
      </c>
      <c r="L23" s="160" t="s">
        <v>239</v>
      </c>
      <c r="M23" s="162">
        <v>45497</v>
      </c>
      <c r="N23" s="160" t="s">
        <v>240</v>
      </c>
      <c r="O23" s="163"/>
      <c r="P23" s="163"/>
      <c r="Q23" s="160" t="s">
        <v>241</v>
      </c>
      <c r="R23" s="163"/>
      <c r="S23" s="163"/>
      <c r="T23" s="160" t="s">
        <v>273</v>
      </c>
      <c r="U23" s="133" t="s">
        <v>243</v>
      </c>
      <c r="V23" s="133" t="s">
        <v>244</v>
      </c>
      <c r="X23" s="133" t="s">
        <v>245</v>
      </c>
      <c r="AC23" s="133" t="s">
        <v>246</v>
      </c>
      <c r="AD23" s="133"/>
      <c r="AE23" s="133"/>
      <c r="AF23" t="s">
        <v>138</v>
      </c>
      <c r="AG23" t="s">
        <v>261</v>
      </c>
      <c r="AH23" t="s">
        <v>139</v>
      </c>
      <c r="AI23" s="148" t="str">
        <f t="shared" si="0"/>
        <v>2024/07/26</v>
      </c>
      <c r="AL23" t="s">
        <v>249</v>
      </c>
      <c r="AM23" t="s">
        <v>250</v>
      </c>
    </row>
    <row r="24" spans="1:39" x14ac:dyDescent="0.25">
      <c r="A24" s="160" t="s">
        <v>229</v>
      </c>
      <c r="B24" s="160" t="s">
        <v>230</v>
      </c>
      <c r="C24" s="160" t="s">
        <v>231</v>
      </c>
      <c r="D24" s="160" t="s">
        <v>232</v>
      </c>
      <c r="E24" s="160" t="s">
        <v>233</v>
      </c>
      <c r="F24" s="160" t="s">
        <v>234</v>
      </c>
      <c r="G24" s="160" t="s">
        <v>235</v>
      </c>
      <c r="H24" s="160" t="s">
        <v>236</v>
      </c>
      <c r="I24" s="161">
        <v>45.92</v>
      </c>
      <c r="J24" s="160" t="s">
        <v>280</v>
      </c>
      <c r="K24" s="160" t="s">
        <v>281</v>
      </c>
      <c r="L24" s="160" t="s">
        <v>239</v>
      </c>
      <c r="M24" s="162">
        <v>45497</v>
      </c>
      <c r="N24" s="160" t="s">
        <v>240</v>
      </c>
      <c r="O24" s="163"/>
      <c r="P24" s="163"/>
      <c r="Q24" s="160" t="s">
        <v>241</v>
      </c>
      <c r="R24" s="163"/>
      <c r="S24" s="163"/>
      <c r="T24" s="160" t="s">
        <v>242</v>
      </c>
      <c r="U24" s="133" t="s">
        <v>243</v>
      </c>
      <c r="V24" s="133" t="s">
        <v>244</v>
      </c>
      <c r="X24" s="133" t="s">
        <v>245</v>
      </c>
      <c r="AC24" s="133" t="s">
        <v>246</v>
      </c>
      <c r="AD24" s="133"/>
      <c r="AE24" s="133"/>
      <c r="AF24" s="149" t="s">
        <v>247</v>
      </c>
      <c r="AG24" s="149" t="s">
        <v>282</v>
      </c>
      <c r="AH24" s="133" t="s">
        <v>130</v>
      </c>
      <c r="AI24" s="148" t="str">
        <f t="shared" si="0"/>
        <v>2024/07/16</v>
      </c>
      <c r="AK24" s="149" t="s">
        <v>226</v>
      </c>
      <c r="AL24" t="s">
        <v>249</v>
      </c>
      <c r="AM24" t="s">
        <v>766</v>
      </c>
    </row>
    <row r="25" spans="1:39" x14ac:dyDescent="0.25">
      <c r="A25" s="160" t="s">
        <v>229</v>
      </c>
      <c r="B25" s="160" t="s">
        <v>230</v>
      </c>
      <c r="C25" s="160" t="s">
        <v>231</v>
      </c>
      <c r="D25" s="160" t="s">
        <v>232</v>
      </c>
      <c r="E25" s="160" t="s">
        <v>233</v>
      </c>
      <c r="F25" s="160" t="s">
        <v>234</v>
      </c>
      <c r="G25" s="160" t="s">
        <v>251</v>
      </c>
      <c r="H25" s="160" t="s">
        <v>252</v>
      </c>
      <c r="I25" s="161">
        <v>67.83</v>
      </c>
      <c r="J25" s="160" t="s">
        <v>280</v>
      </c>
      <c r="K25" s="160" t="s">
        <v>281</v>
      </c>
      <c r="L25" s="160" t="s">
        <v>239</v>
      </c>
      <c r="M25" s="162">
        <v>45497</v>
      </c>
      <c r="N25" s="160" t="s">
        <v>240</v>
      </c>
      <c r="O25" s="163"/>
      <c r="P25" s="163"/>
      <c r="Q25" s="160" t="s">
        <v>241</v>
      </c>
      <c r="R25" s="163"/>
      <c r="S25" s="163"/>
      <c r="T25" s="160" t="s">
        <v>283</v>
      </c>
      <c r="U25" s="133" t="s">
        <v>243</v>
      </c>
      <c r="V25" s="133" t="s">
        <v>244</v>
      </c>
      <c r="X25" s="133" t="s">
        <v>245</v>
      </c>
      <c r="AC25" s="133" t="s">
        <v>246</v>
      </c>
      <c r="AD25" s="133"/>
      <c r="AE25" s="133"/>
      <c r="AF25" t="s">
        <v>138</v>
      </c>
      <c r="AG25" t="s">
        <v>284</v>
      </c>
      <c r="AH25" t="s">
        <v>139</v>
      </c>
      <c r="AI25" s="148" t="str">
        <f t="shared" si="0"/>
        <v>2024/07/26</v>
      </c>
      <c r="AL25" t="s">
        <v>249</v>
      </c>
      <c r="AM25" t="s">
        <v>250</v>
      </c>
    </row>
    <row r="26" spans="1:39" x14ac:dyDescent="0.25">
      <c r="A26" s="160" t="s">
        <v>229</v>
      </c>
      <c r="B26" s="160" t="s">
        <v>230</v>
      </c>
      <c r="C26" s="160" t="s">
        <v>231</v>
      </c>
      <c r="D26" s="160" t="s">
        <v>232</v>
      </c>
      <c r="E26" s="160" t="s">
        <v>233</v>
      </c>
      <c r="F26" s="160" t="s">
        <v>234</v>
      </c>
      <c r="G26" s="160" t="s">
        <v>251</v>
      </c>
      <c r="H26" s="160" t="s">
        <v>252</v>
      </c>
      <c r="I26" s="161">
        <v>11.2</v>
      </c>
      <c r="J26" s="160" t="s">
        <v>280</v>
      </c>
      <c r="K26" s="160" t="s">
        <v>281</v>
      </c>
      <c r="L26" s="160" t="s">
        <v>239</v>
      </c>
      <c r="M26" s="162">
        <v>45497</v>
      </c>
      <c r="N26" s="160" t="s">
        <v>240</v>
      </c>
      <c r="O26" s="163"/>
      <c r="P26" s="163"/>
      <c r="Q26" s="160" t="s">
        <v>241</v>
      </c>
      <c r="R26" s="163"/>
      <c r="S26" s="163"/>
      <c r="T26" s="160" t="s">
        <v>276</v>
      </c>
      <c r="U26" s="133" t="s">
        <v>243</v>
      </c>
      <c r="V26" s="133" t="s">
        <v>244</v>
      </c>
      <c r="X26" s="133" t="s">
        <v>245</v>
      </c>
      <c r="AC26" s="133" t="s">
        <v>246</v>
      </c>
      <c r="AD26" s="133"/>
      <c r="AE26" s="133"/>
      <c r="AF26" t="s">
        <v>277</v>
      </c>
      <c r="AG26" t="s">
        <v>261</v>
      </c>
      <c r="AH26" s="133" t="s">
        <v>130</v>
      </c>
      <c r="AI26" s="148" t="str">
        <f t="shared" si="0"/>
        <v>2024/09/20</v>
      </c>
      <c r="AL26" t="s">
        <v>249</v>
      </c>
      <c r="AM26" t="s">
        <v>250</v>
      </c>
    </row>
    <row r="27" spans="1:39" x14ac:dyDescent="0.25">
      <c r="A27" s="160" t="s">
        <v>229</v>
      </c>
      <c r="B27" s="160" t="s">
        <v>230</v>
      </c>
      <c r="C27" s="160" t="s">
        <v>231</v>
      </c>
      <c r="D27" s="160" t="s">
        <v>232</v>
      </c>
      <c r="E27" s="160" t="s">
        <v>233</v>
      </c>
      <c r="F27" s="160" t="s">
        <v>234</v>
      </c>
      <c r="G27" s="160" t="s">
        <v>251</v>
      </c>
      <c r="H27" s="160" t="s">
        <v>252</v>
      </c>
      <c r="I27" s="161">
        <v>11.2</v>
      </c>
      <c r="J27" s="160" t="s">
        <v>280</v>
      </c>
      <c r="K27" s="160" t="s">
        <v>281</v>
      </c>
      <c r="L27" s="160" t="s">
        <v>239</v>
      </c>
      <c r="M27" s="162">
        <v>45497</v>
      </c>
      <c r="N27" s="160" t="s">
        <v>240</v>
      </c>
      <c r="O27" s="163"/>
      <c r="P27" s="163"/>
      <c r="Q27" s="160" t="s">
        <v>241</v>
      </c>
      <c r="R27" s="163"/>
      <c r="S27" s="163"/>
      <c r="T27" s="160" t="s">
        <v>259</v>
      </c>
      <c r="U27" s="133" t="s">
        <v>243</v>
      </c>
      <c r="V27" s="133" t="s">
        <v>244</v>
      </c>
      <c r="X27" s="133" t="s">
        <v>245</v>
      </c>
      <c r="AC27" s="133" t="s">
        <v>246</v>
      </c>
      <c r="AD27" s="133"/>
      <c r="AE27" s="133"/>
      <c r="AF27" s="149" t="s">
        <v>260</v>
      </c>
      <c r="AG27" t="s">
        <v>261</v>
      </c>
      <c r="AH27" t="s">
        <v>258</v>
      </c>
      <c r="AI27" s="148" t="str">
        <f t="shared" si="0"/>
        <v>2024/07/18</v>
      </c>
      <c r="AK27" s="149" t="s">
        <v>226</v>
      </c>
      <c r="AL27" t="s">
        <v>249</v>
      </c>
      <c r="AM27" t="s">
        <v>766</v>
      </c>
    </row>
    <row r="28" spans="1:39" x14ac:dyDescent="0.25">
      <c r="A28" s="160" t="s">
        <v>229</v>
      </c>
      <c r="B28" s="160" t="s">
        <v>230</v>
      </c>
      <c r="C28" s="160" t="s">
        <v>231</v>
      </c>
      <c r="D28" s="160" t="s">
        <v>232</v>
      </c>
      <c r="E28" s="160" t="s">
        <v>233</v>
      </c>
      <c r="F28" s="160" t="s">
        <v>234</v>
      </c>
      <c r="G28" s="160" t="s">
        <v>235</v>
      </c>
      <c r="H28" s="160" t="s">
        <v>236</v>
      </c>
      <c r="I28" s="161">
        <v>-344.96</v>
      </c>
      <c r="J28" s="160" t="s">
        <v>280</v>
      </c>
      <c r="K28" s="160" t="s">
        <v>281</v>
      </c>
      <c r="L28" s="160" t="s">
        <v>239</v>
      </c>
      <c r="M28" s="162">
        <v>45497</v>
      </c>
      <c r="N28" s="160" t="s">
        <v>265</v>
      </c>
      <c r="O28" s="163"/>
      <c r="P28" s="163"/>
      <c r="Q28" s="160" t="s">
        <v>241</v>
      </c>
      <c r="R28" s="163"/>
      <c r="S28" s="163"/>
      <c r="T28" s="160" t="s">
        <v>285</v>
      </c>
      <c r="U28" s="133" t="s">
        <v>243</v>
      </c>
      <c r="V28" s="133" t="s">
        <v>244</v>
      </c>
      <c r="X28" s="133" t="s">
        <v>245</v>
      </c>
      <c r="AC28" s="133" t="s">
        <v>246</v>
      </c>
      <c r="AD28" s="133"/>
      <c r="AE28" s="133"/>
      <c r="AF28" s="149" t="s">
        <v>765</v>
      </c>
      <c r="AG28" s="149" t="s">
        <v>248</v>
      </c>
      <c r="AH28" t="s">
        <v>267</v>
      </c>
      <c r="AI28" s="148" t="str">
        <f t="shared" si="0"/>
        <v>2024/06/25</v>
      </c>
      <c r="AK28" s="149" t="s">
        <v>226</v>
      </c>
      <c r="AL28" t="s">
        <v>249</v>
      </c>
      <c r="AM28" t="s">
        <v>766</v>
      </c>
    </row>
    <row r="29" spans="1:39" x14ac:dyDescent="0.25">
      <c r="A29" s="160" t="s">
        <v>229</v>
      </c>
      <c r="B29" s="160" t="s">
        <v>230</v>
      </c>
      <c r="C29" s="160" t="s">
        <v>231</v>
      </c>
      <c r="D29" s="160" t="s">
        <v>232</v>
      </c>
      <c r="E29" s="160" t="s">
        <v>233</v>
      </c>
      <c r="F29" s="160" t="s">
        <v>234</v>
      </c>
      <c r="G29" s="160" t="s">
        <v>251</v>
      </c>
      <c r="H29" s="160" t="s">
        <v>252</v>
      </c>
      <c r="I29" s="161">
        <v>71.739999999999995</v>
      </c>
      <c r="J29" s="160" t="s">
        <v>280</v>
      </c>
      <c r="K29" s="160" t="s">
        <v>281</v>
      </c>
      <c r="L29" s="160" t="s">
        <v>239</v>
      </c>
      <c r="M29" s="162">
        <v>45497</v>
      </c>
      <c r="N29" s="160" t="s">
        <v>240</v>
      </c>
      <c r="O29" s="163"/>
      <c r="P29" s="163"/>
      <c r="Q29" s="160" t="s">
        <v>241</v>
      </c>
      <c r="R29" s="163"/>
      <c r="S29" s="163"/>
      <c r="T29" s="160" t="s">
        <v>286</v>
      </c>
      <c r="U29" s="133" t="s">
        <v>243</v>
      </c>
      <c r="V29" s="133" t="s">
        <v>244</v>
      </c>
      <c r="X29" s="133" t="s">
        <v>245</v>
      </c>
      <c r="AC29" s="133" t="s">
        <v>246</v>
      </c>
      <c r="AD29" s="133"/>
      <c r="AE29" s="133"/>
      <c r="AF29" s="149" t="s">
        <v>260</v>
      </c>
      <c r="AG29" t="s">
        <v>287</v>
      </c>
      <c r="AH29" t="s">
        <v>258</v>
      </c>
      <c r="AI29" s="148" t="str">
        <f t="shared" si="0"/>
        <v>2024/07/18</v>
      </c>
      <c r="AK29" s="149" t="s">
        <v>226</v>
      </c>
      <c r="AL29" t="s">
        <v>249</v>
      </c>
      <c r="AM29" t="s">
        <v>766</v>
      </c>
    </row>
    <row r="30" spans="1:39" x14ac:dyDescent="0.25">
      <c r="A30" s="160" t="s">
        <v>229</v>
      </c>
      <c r="B30" s="160" t="s">
        <v>230</v>
      </c>
      <c r="C30" s="160" t="s">
        <v>231</v>
      </c>
      <c r="D30" s="160" t="s">
        <v>232</v>
      </c>
      <c r="E30" s="160" t="s">
        <v>233</v>
      </c>
      <c r="F30" s="160" t="s">
        <v>234</v>
      </c>
      <c r="G30" s="160" t="s">
        <v>251</v>
      </c>
      <c r="H30" s="160" t="s">
        <v>252</v>
      </c>
      <c r="I30" s="161">
        <v>-42.61</v>
      </c>
      <c r="J30" s="160" t="s">
        <v>288</v>
      </c>
      <c r="K30" s="160" t="s">
        <v>289</v>
      </c>
      <c r="L30" s="160" t="s">
        <v>239</v>
      </c>
      <c r="M30" s="162">
        <v>45497</v>
      </c>
      <c r="N30" s="160" t="s">
        <v>265</v>
      </c>
      <c r="O30" s="163"/>
      <c r="P30" s="163"/>
      <c r="Q30" s="160" t="s">
        <v>241</v>
      </c>
      <c r="R30" s="163"/>
      <c r="S30" s="163"/>
      <c r="T30" s="160" t="s">
        <v>271</v>
      </c>
      <c r="U30" s="133" t="s">
        <v>243</v>
      </c>
      <c r="V30" s="133" t="s">
        <v>244</v>
      </c>
      <c r="X30" s="133" t="s">
        <v>245</v>
      </c>
      <c r="AC30" s="133" t="s">
        <v>246</v>
      </c>
      <c r="AD30" s="133"/>
      <c r="AE30" s="133"/>
      <c r="AF30" s="149" t="s">
        <v>272</v>
      </c>
      <c r="AG30" s="149" t="s">
        <v>290</v>
      </c>
      <c r="AH30" t="s">
        <v>137</v>
      </c>
      <c r="AI30" s="148" t="str">
        <f t="shared" si="0"/>
        <v>2024/07/26</v>
      </c>
      <c r="AJ30" t="s">
        <v>255</v>
      </c>
      <c r="AK30" s="149" t="s">
        <v>226</v>
      </c>
      <c r="AL30" t="s">
        <v>249</v>
      </c>
      <c r="AM30" t="s">
        <v>766</v>
      </c>
    </row>
    <row r="31" spans="1:39" x14ac:dyDescent="0.25">
      <c r="A31" s="160" t="s">
        <v>229</v>
      </c>
      <c r="B31" s="160" t="s">
        <v>230</v>
      </c>
      <c r="C31" s="160" t="s">
        <v>231</v>
      </c>
      <c r="D31" s="160" t="s">
        <v>232</v>
      </c>
      <c r="E31" s="160" t="s">
        <v>233</v>
      </c>
      <c r="F31" s="160" t="s">
        <v>234</v>
      </c>
      <c r="G31" s="160" t="s">
        <v>251</v>
      </c>
      <c r="H31" s="160" t="s">
        <v>252</v>
      </c>
      <c r="I31" s="161">
        <v>126.09</v>
      </c>
      <c r="J31" s="160" t="s">
        <v>288</v>
      </c>
      <c r="K31" s="160" t="s">
        <v>289</v>
      </c>
      <c r="L31" s="160" t="s">
        <v>239</v>
      </c>
      <c r="M31" s="162">
        <v>45497</v>
      </c>
      <c r="N31" s="160" t="s">
        <v>240</v>
      </c>
      <c r="O31" s="163"/>
      <c r="P31" s="163"/>
      <c r="Q31" s="160" t="s">
        <v>241</v>
      </c>
      <c r="R31" s="163"/>
      <c r="S31" s="163"/>
      <c r="T31" s="160" t="s">
        <v>291</v>
      </c>
      <c r="U31" s="133" t="s">
        <v>243</v>
      </c>
      <c r="V31" s="133" t="s">
        <v>244</v>
      </c>
      <c r="X31" s="133" t="s">
        <v>245</v>
      </c>
      <c r="AC31" s="133" t="s">
        <v>246</v>
      </c>
      <c r="AD31" s="133"/>
      <c r="AE31" s="133"/>
      <c r="AF31" s="149" t="s">
        <v>260</v>
      </c>
      <c r="AG31" t="s">
        <v>134</v>
      </c>
      <c r="AH31" t="s">
        <v>258</v>
      </c>
      <c r="AI31" s="148" t="str">
        <f t="shared" si="0"/>
        <v>2024/07/18</v>
      </c>
      <c r="AK31" s="149" t="s">
        <v>226</v>
      </c>
      <c r="AL31" t="s">
        <v>249</v>
      </c>
      <c r="AM31" t="s">
        <v>766</v>
      </c>
    </row>
    <row r="32" spans="1:39" x14ac:dyDescent="0.25">
      <c r="A32" s="160" t="s">
        <v>229</v>
      </c>
      <c r="B32" s="160" t="s">
        <v>230</v>
      </c>
      <c r="C32" s="160" t="s">
        <v>231</v>
      </c>
      <c r="D32" s="160" t="s">
        <v>232</v>
      </c>
      <c r="E32" s="160" t="s">
        <v>233</v>
      </c>
      <c r="F32" s="160" t="s">
        <v>234</v>
      </c>
      <c r="G32" s="160" t="s">
        <v>292</v>
      </c>
      <c r="H32" s="160" t="s">
        <v>293</v>
      </c>
      <c r="I32" s="161">
        <v>900</v>
      </c>
      <c r="J32" s="160"/>
      <c r="K32" s="160" t="s">
        <v>294</v>
      </c>
      <c r="L32" s="160" t="s">
        <v>295</v>
      </c>
      <c r="M32" s="162">
        <v>45496</v>
      </c>
      <c r="N32" s="160" t="s">
        <v>296</v>
      </c>
      <c r="O32" s="160" t="s">
        <v>297</v>
      </c>
      <c r="P32" s="160" t="s">
        <v>298</v>
      </c>
      <c r="Q32" s="160"/>
      <c r="R32" s="163"/>
      <c r="S32" s="163"/>
      <c r="T32" s="160" t="s">
        <v>299</v>
      </c>
      <c r="U32" s="133" t="s">
        <v>243</v>
      </c>
      <c r="V32" s="133" t="s">
        <v>244</v>
      </c>
      <c r="X32" s="133" t="s">
        <v>245</v>
      </c>
      <c r="Z32" s="133" t="s">
        <v>300</v>
      </c>
      <c r="AC32" s="133" t="s">
        <v>246</v>
      </c>
      <c r="AD32" s="133"/>
      <c r="AE32" s="133"/>
      <c r="AF32" t="s">
        <v>301</v>
      </c>
      <c r="AG32" t="s">
        <v>172</v>
      </c>
      <c r="AH32" t="s">
        <v>132</v>
      </c>
      <c r="AI32" s="148"/>
      <c r="AL32" t="s">
        <v>302</v>
      </c>
      <c r="AM32" t="s">
        <v>250</v>
      </c>
    </row>
    <row r="33" spans="1:39" x14ac:dyDescent="0.25">
      <c r="A33" s="160" t="s">
        <v>229</v>
      </c>
      <c r="B33" s="160" t="s">
        <v>230</v>
      </c>
      <c r="C33" s="160" t="s">
        <v>303</v>
      </c>
      <c r="D33" s="160" t="s">
        <v>232</v>
      </c>
      <c r="E33" s="160" t="s">
        <v>233</v>
      </c>
      <c r="F33" s="160" t="s">
        <v>234</v>
      </c>
      <c r="G33" s="160" t="s">
        <v>235</v>
      </c>
      <c r="H33" s="160" t="s">
        <v>236</v>
      </c>
      <c r="I33" s="161">
        <v>141.9</v>
      </c>
      <c r="J33" s="160" t="s">
        <v>304</v>
      </c>
      <c r="K33" s="160" t="s">
        <v>305</v>
      </c>
      <c r="L33" s="160" t="s">
        <v>239</v>
      </c>
      <c r="M33" s="162">
        <v>45530</v>
      </c>
      <c r="N33" s="160" t="s">
        <v>240</v>
      </c>
      <c r="O33" s="163"/>
      <c r="P33" s="163"/>
      <c r="Q33" s="160" t="s">
        <v>241</v>
      </c>
      <c r="R33" s="163"/>
      <c r="S33" s="163"/>
      <c r="T33" s="160" t="s">
        <v>306</v>
      </c>
      <c r="U33" s="133" t="s">
        <v>243</v>
      </c>
      <c r="V33" s="133" t="s">
        <v>244</v>
      </c>
      <c r="X33" s="133" t="s">
        <v>245</v>
      </c>
      <c r="AC33" s="133" t="s">
        <v>246</v>
      </c>
      <c r="AD33" s="133"/>
      <c r="AE33" s="133"/>
      <c r="AF33" t="s">
        <v>140</v>
      </c>
      <c r="AG33" t="s">
        <v>264</v>
      </c>
      <c r="AH33" s="133" t="s">
        <v>258</v>
      </c>
      <c r="AI33" s="148" t="str">
        <f t="shared" si="0"/>
        <v>2024/08/15</v>
      </c>
      <c r="AL33" t="s">
        <v>249</v>
      </c>
      <c r="AM33" t="s">
        <v>250</v>
      </c>
    </row>
    <row r="34" spans="1:39" x14ac:dyDescent="0.25">
      <c r="A34" s="160" t="s">
        <v>229</v>
      </c>
      <c r="B34" s="160" t="s">
        <v>230</v>
      </c>
      <c r="C34" s="160" t="s">
        <v>303</v>
      </c>
      <c r="D34" s="160" t="s">
        <v>232</v>
      </c>
      <c r="E34" s="160" t="s">
        <v>233</v>
      </c>
      <c r="F34" s="160" t="s">
        <v>234</v>
      </c>
      <c r="G34" s="160" t="s">
        <v>251</v>
      </c>
      <c r="H34" s="160" t="s">
        <v>252</v>
      </c>
      <c r="I34" s="161">
        <v>43.48</v>
      </c>
      <c r="J34" s="160" t="s">
        <v>304</v>
      </c>
      <c r="K34" s="160" t="s">
        <v>305</v>
      </c>
      <c r="L34" s="160" t="s">
        <v>239</v>
      </c>
      <c r="M34" s="162">
        <v>45530</v>
      </c>
      <c r="N34" s="160" t="s">
        <v>240</v>
      </c>
      <c r="O34" s="163"/>
      <c r="P34" s="163"/>
      <c r="Q34" s="160" t="s">
        <v>241</v>
      </c>
      <c r="R34" s="163"/>
      <c r="S34" s="163"/>
      <c r="T34" s="160" t="s">
        <v>307</v>
      </c>
      <c r="U34" s="133" t="s">
        <v>243</v>
      </c>
      <c r="V34" s="133" t="s">
        <v>244</v>
      </c>
      <c r="X34" s="133" t="s">
        <v>245</v>
      </c>
      <c r="AC34" s="133" t="s">
        <v>246</v>
      </c>
      <c r="AD34" s="133"/>
      <c r="AE34" s="133"/>
      <c r="AF34" t="s">
        <v>308</v>
      </c>
      <c r="AG34" t="s">
        <v>284</v>
      </c>
      <c r="AH34" t="s">
        <v>143</v>
      </c>
      <c r="AI34" s="148" t="str">
        <f t="shared" si="0"/>
        <v>2024/09/05</v>
      </c>
      <c r="AL34" t="s">
        <v>249</v>
      </c>
      <c r="AM34" t="s">
        <v>250</v>
      </c>
    </row>
    <row r="35" spans="1:39" x14ac:dyDescent="0.25">
      <c r="A35" s="160" t="s">
        <v>229</v>
      </c>
      <c r="B35" s="160" t="s">
        <v>230</v>
      </c>
      <c r="C35" s="160" t="s">
        <v>303</v>
      </c>
      <c r="D35" s="160" t="s">
        <v>232</v>
      </c>
      <c r="E35" s="160" t="s">
        <v>233</v>
      </c>
      <c r="F35" s="160" t="s">
        <v>234</v>
      </c>
      <c r="G35" s="160" t="s">
        <v>251</v>
      </c>
      <c r="H35" s="160" t="s">
        <v>252</v>
      </c>
      <c r="I35" s="161">
        <v>-43.48</v>
      </c>
      <c r="J35" s="160" t="s">
        <v>304</v>
      </c>
      <c r="K35" s="160" t="s">
        <v>305</v>
      </c>
      <c r="L35" s="160" t="s">
        <v>239</v>
      </c>
      <c r="M35" s="162">
        <v>45530</v>
      </c>
      <c r="N35" s="160" t="s">
        <v>265</v>
      </c>
      <c r="O35" s="163"/>
      <c r="P35" s="163"/>
      <c r="Q35" s="160" t="s">
        <v>241</v>
      </c>
      <c r="R35" s="163"/>
      <c r="S35" s="163"/>
      <c r="T35" s="160" t="s">
        <v>309</v>
      </c>
      <c r="U35" s="133" t="s">
        <v>243</v>
      </c>
      <c r="V35" s="133" t="s">
        <v>244</v>
      </c>
      <c r="X35" s="133" t="s">
        <v>245</v>
      </c>
      <c r="AC35" s="133" t="s">
        <v>246</v>
      </c>
      <c r="AD35" s="133"/>
      <c r="AE35" s="133"/>
      <c r="AF35" t="s">
        <v>310</v>
      </c>
      <c r="AG35" s="149" t="s">
        <v>270</v>
      </c>
      <c r="AH35" t="s">
        <v>142</v>
      </c>
      <c r="AI35" s="148" t="str">
        <f t="shared" si="0"/>
        <v>2024/09/26</v>
      </c>
      <c r="AJ35" t="s">
        <v>255</v>
      </c>
      <c r="AK35" s="149" t="s">
        <v>226</v>
      </c>
      <c r="AL35" t="s">
        <v>249</v>
      </c>
      <c r="AM35" t="s">
        <v>519</v>
      </c>
    </row>
    <row r="36" spans="1:39" x14ac:dyDescent="0.25">
      <c r="A36" s="160" t="s">
        <v>229</v>
      </c>
      <c r="B36" s="160" t="s">
        <v>230</v>
      </c>
      <c r="C36" s="160" t="s">
        <v>303</v>
      </c>
      <c r="D36" s="160" t="s">
        <v>232</v>
      </c>
      <c r="E36" s="160" t="s">
        <v>233</v>
      </c>
      <c r="F36" s="160" t="s">
        <v>234</v>
      </c>
      <c r="G36" s="160" t="s">
        <v>251</v>
      </c>
      <c r="H36" s="160" t="s">
        <v>252</v>
      </c>
      <c r="I36" s="161">
        <v>11.2</v>
      </c>
      <c r="J36" s="160" t="s">
        <v>304</v>
      </c>
      <c r="K36" s="160" t="s">
        <v>305</v>
      </c>
      <c r="L36" s="160" t="s">
        <v>239</v>
      </c>
      <c r="M36" s="162">
        <v>45530</v>
      </c>
      <c r="N36" s="160" t="s">
        <v>240</v>
      </c>
      <c r="O36" s="163"/>
      <c r="P36" s="163"/>
      <c r="Q36" s="160" t="s">
        <v>241</v>
      </c>
      <c r="R36" s="163"/>
      <c r="S36" s="163"/>
      <c r="T36" s="160" t="s">
        <v>311</v>
      </c>
      <c r="U36" s="133" t="s">
        <v>243</v>
      </c>
      <c r="V36" s="133" t="s">
        <v>244</v>
      </c>
      <c r="X36" s="133" t="s">
        <v>245</v>
      </c>
      <c r="AC36" s="133" t="s">
        <v>246</v>
      </c>
      <c r="AD36" s="133"/>
      <c r="AE36" s="133"/>
      <c r="AF36" t="s">
        <v>312</v>
      </c>
      <c r="AG36" t="s">
        <v>261</v>
      </c>
      <c r="AH36" t="s">
        <v>130</v>
      </c>
      <c r="AI36" s="148" t="str">
        <f t="shared" si="0"/>
        <v>2024/08/20</v>
      </c>
      <c r="AL36" t="s">
        <v>249</v>
      </c>
      <c r="AM36" t="s">
        <v>250</v>
      </c>
    </row>
    <row r="37" spans="1:39" x14ac:dyDescent="0.25">
      <c r="A37" s="160" t="s">
        <v>229</v>
      </c>
      <c r="B37" s="160" t="s">
        <v>230</v>
      </c>
      <c r="C37" s="160" t="s">
        <v>303</v>
      </c>
      <c r="D37" s="160" t="s">
        <v>232</v>
      </c>
      <c r="E37" s="160" t="s">
        <v>233</v>
      </c>
      <c r="F37" s="160" t="s">
        <v>234</v>
      </c>
      <c r="G37" s="160" t="s">
        <v>235</v>
      </c>
      <c r="H37" s="160" t="s">
        <v>236</v>
      </c>
      <c r="I37" s="161">
        <v>-479.98</v>
      </c>
      <c r="J37" s="160" t="s">
        <v>304</v>
      </c>
      <c r="K37" s="160" t="s">
        <v>305</v>
      </c>
      <c r="L37" s="160" t="s">
        <v>239</v>
      </c>
      <c r="M37" s="162">
        <v>45530</v>
      </c>
      <c r="N37" s="160" t="s">
        <v>265</v>
      </c>
      <c r="O37" s="163"/>
      <c r="P37" s="163"/>
      <c r="Q37" s="160" t="s">
        <v>241</v>
      </c>
      <c r="R37" s="163"/>
      <c r="S37" s="163"/>
      <c r="T37" s="160" t="s">
        <v>242</v>
      </c>
      <c r="U37" s="133" t="s">
        <v>243</v>
      </c>
      <c r="V37" s="133" t="s">
        <v>244</v>
      </c>
      <c r="X37" s="133" t="s">
        <v>245</v>
      </c>
      <c r="AC37" s="133" t="s">
        <v>246</v>
      </c>
      <c r="AD37" s="133"/>
      <c r="AE37" s="133"/>
      <c r="AF37" s="149" t="s">
        <v>247</v>
      </c>
      <c r="AG37" s="149" t="s">
        <v>248</v>
      </c>
      <c r="AH37" s="133" t="s">
        <v>130</v>
      </c>
      <c r="AI37" s="148" t="str">
        <f t="shared" si="0"/>
        <v>2024/07/16</v>
      </c>
      <c r="AK37" s="149" t="s">
        <v>226</v>
      </c>
      <c r="AL37" t="s">
        <v>249</v>
      </c>
      <c r="AM37" t="s">
        <v>766</v>
      </c>
    </row>
    <row r="38" spans="1:39" x14ac:dyDescent="0.25">
      <c r="A38" s="160" t="s">
        <v>229</v>
      </c>
      <c r="B38" s="160" t="s">
        <v>230</v>
      </c>
      <c r="C38" s="160" t="s">
        <v>303</v>
      </c>
      <c r="D38" s="160" t="s">
        <v>232</v>
      </c>
      <c r="E38" s="160" t="s">
        <v>233</v>
      </c>
      <c r="F38" s="160" t="s">
        <v>234</v>
      </c>
      <c r="G38" s="160" t="s">
        <v>235</v>
      </c>
      <c r="H38" s="160" t="s">
        <v>236</v>
      </c>
      <c r="I38" s="161">
        <v>624.52</v>
      </c>
      <c r="J38" s="160" t="s">
        <v>304</v>
      </c>
      <c r="K38" s="160" t="s">
        <v>305</v>
      </c>
      <c r="L38" s="160" t="s">
        <v>239</v>
      </c>
      <c r="M38" s="162">
        <v>45530</v>
      </c>
      <c r="N38" s="160" t="s">
        <v>240</v>
      </c>
      <c r="O38" s="163"/>
      <c r="P38" s="163"/>
      <c r="Q38" s="160" t="s">
        <v>241</v>
      </c>
      <c r="R38" s="163"/>
      <c r="S38" s="163"/>
      <c r="T38" s="160" t="s">
        <v>313</v>
      </c>
      <c r="U38" s="133" t="s">
        <v>243</v>
      </c>
      <c r="V38" s="133" t="s">
        <v>244</v>
      </c>
      <c r="X38" s="133" t="s">
        <v>245</v>
      </c>
      <c r="AC38" s="133" t="s">
        <v>246</v>
      </c>
      <c r="AD38" s="133"/>
      <c r="AE38" s="133"/>
      <c r="AF38" t="s">
        <v>310</v>
      </c>
      <c r="AG38" t="s">
        <v>264</v>
      </c>
      <c r="AH38" t="s">
        <v>142</v>
      </c>
      <c r="AI38" s="148" t="str">
        <f t="shared" si="0"/>
        <v>2024/09/26</v>
      </c>
      <c r="AL38" t="s">
        <v>249</v>
      </c>
      <c r="AM38" t="s">
        <v>250</v>
      </c>
    </row>
    <row r="39" spans="1:39" x14ac:dyDescent="0.25">
      <c r="A39" s="160" t="s">
        <v>229</v>
      </c>
      <c r="B39" s="160" t="s">
        <v>230</v>
      </c>
      <c r="C39" s="160" t="s">
        <v>303</v>
      </c>
      <c r="D39" s="160" t="s">
        <v>232</v>
      </c>
      <c r="E39" s="160" t="s">
        <v>233</v>
      </c>
      <c r="F39" s="160" t="s">
        <v>234</v>
      </c>
      <c r="G39" s="160" t="s">
        <v>235</v>
      </c>
      <c r="H39" s="160" t="s">
        <v>236</v>
      </c>
      <c r="I39" s="161">
        <v>287.62</v>
      </c>
      <c r="J39" s="160" t="s">
        <v>304</v>
      </c>
      <c r="K39" s="160" t="s">
        <v>305</v>
      </c>
      <c r="L39" s="160" t="s">
        <v>239</v>
      </c>
      <c r="M39" s="162">
        <v>45530</v>
      </c>
      <c r="N39" s="160" t="s">
        <v>240</v>
      </c>
      <c r="O39" s="163"/>
      <c r="P39" s="163"/>
      <c r="Q39" s="160" t="s">
        <v>241</v>
      </c>
      <c r="R39" s="163"/>
      <c r="S39" s="163"/>
      <c r="T39" s="160" t="s">
        <v>314</v>
      </c>
      <c r="U39" s="133" t="s">
        <v>243</v>
      </c>
      <c r="V39" s="133" t="s">
        <v>244</v>
      </c>
      <c r="X39" s="133" t="s">
        <v>245</v>
      </c>
      <c r="AC39" s="133" t="s">
        <v>246</v>
      </c>
      <c r="AD39" s="133"/>
      <c r="AE39" s="133"/>
      <c r="AF39" s="149" t="s">
        <v>315</v>
      </c>
      <c r="AG39" t="s">
        <v>264</v>
      </c>
      <c r="AH39" s="133" t="s">
        <v>142</v>
      </c>
      <c r="AI39" s="148" t="str">
        <f t="shared" si="0"/>
        <v>2024/08/22</v>
      </c>
      <c r="AK39" s="149" t="s">
        <v>226</v>
      </c>
      <c r="AL39" t="s">
        <v>249</v>
      </c>
      <c r="AM39" t="s">
        <v>250</v>
      </c>
    </row>
    <row r="40" spans="1:39" x14ac:dyDescent="0.25">
      <c r="A40" s="160" t="s">
        <v>229</v>
      </c>
      <c r="B40" s="160" t="s">
        <v>230</v>
      </c>
      <c r="C40" s="160" t="s">
        <v>303</v>
      </c>
      <c r="D40" s="160" t="s">
        <v>232</v>
      </c>
      <c r="E40" s="160" t="s">
        <v>233</v>
      </c>
      <c r="F40" s="160" t="s">
        <v>234</v>
      </c>
      <c r="G40" s="160" t="s">
        <v>251</v>
      </c>
      <c r="H40" s="160" t="s">
        <v>252</v>
      </c>
      <c r="I40" s="161">
        <v>0.56000000000000005</v>
      </c>
      <c r="J40" s="160" t="s">
        <v>304</v>
      </c>
      <c r="K40" s="160" t="s">
        <v>305</v>
      </c>
      <c r="L40" s="160" t="s">
        <v>239</v>
      </c>
      <c r="M40" s="162">
        <v>45530</v>
      </c>
      <c r="N40" s="160" t="s">
        <v>240</v>
      </c>
      <c r="O40" s="163"/>
      <c r="P40" s="163"/>
      <c r="Q40" s="160" t="s">
        <v>241</v>
      </c>
      <c r="R40" s="163"/>
      <c r="S40" s="163"/>
      <c r="T40" s="160" t="s">
        <v>273</v>
      </c>
      <c r="U40" s="133" t="s">
        <v>243</v>
      </c>
      <c r="V40" s="133" t="s">
        <v>244</v>
      </c>
      <c r="X40" s="133" t="s">
        <v>245</v>
      </c>
      <c r="AC40" s="133" t="s">
        <v>246</v>
      </c>
      <c r="AD40" s="133"/>
      <c r="AE40" s="133"/>
      <c r="AF40" t="s">
        <v>138</v>
      </c>
      <c r="AG40" t="s">
        <v>261</v>
      </c>
      <c r="AH40" t="s">
        <v>139</v>
      </c>
      <c r="AI40" s="148" t="str">
        <f t="shared" si="0"/>
        <v>2024/07/26</v>
      </c>
      <c r="AL40" t="s">
        <v>249</v>
      </c>
      <c r="AM40" t="s">
        <v>250</v>
      </c>
    </row>
    <row r="41" spans="1:39" x14ac:dyDescent="0.25">
      <c r="A41" s="160" t="s">
        <v>229</v>
      </c>
      <c r="B41" s="160" t="s">
        <v>230</v>
      </c>
      <c r="C41" s="160" t="s">
        <v>303</v>
      </c>
      <c r="D41" s="160" t="s">
        <v>232</v>
      </c>
      <c r="E41" s="160" t="s">
        <v>233</v>
      </c>
      <c r="F41" s="160" t="s">
        <v>234</v>
      </c>
      <c r="G41" s="160" t="s">
        <v>251</v>
      </c>
      <c r="H41" s="160" t="s">
        <v>252</v>
      </c>
      <c r="I41" s="161">
        <v>43.48</v>
      </c>
      <c r="J41" s="160" t="s">
        <v>304</v>
      </c>
      <c r="K41" s="160" t="s">
        <v>305</v>
      </c>
      <c r="L41" s="160" t="s">
        <v>239</v>
      </c>
      <c r="M41" s="162">
        <v>45530</v>
      </c>
      <c r="N41" s="160" t="s">
        <v>240</v>
      </c>
      <c r="O41" s="163"/>
      <c r="P41" s="163"/>
      <c r="Q41" s="160" t="s">
        <v>241</v>
      </c>
      <c r="R41" s="163"/>
      <c r="S41" s="163"/>
      <c r="T41" s="160" t="s">
        <v>309</v>
      </c>
      <c r="U41" s="133" t="s">
        <v>243</v>
      </c>
      <c r="V41" s="133" t="s">
        <v>244</v>
      </c>
      <c r="X41" s="133" t="s">
        <v>245</v>
      </c>
      <c r="AC41" s="133" t="s">
        <v>246</v>
      </c>
      <c r="AD41" s="133"/>
      <c r="AE41" s="133"/>
      <c r="AF41" t="s">
        <v>310</v>
      </c>
      <c r="AG41" t="s">
        <v>284</v>
      </c>
      <c r="AH41" t="s">
        <v>142</v>
      </c>
      <c r="AI41" s="148" t="str">
        <f t="shared" si="0"/>
        <v>2024/09/26</v>
      </c>
      <c r="AL41" t="s">
        <v>249</v>
      </c>
      <c r="AM41" t="s">
        <v>519</v>
      </c>
    </row>
    <row r="42" spans="1:39" x14ac:dyDescent="0.25">
      <c r="A42" s="160" t="s">
        <v>229</v>
      </c>
      <c r="B42" s="160" t="s">
        <v>230</v>
      </c>
      <c r="C42" s="160" t="s">
        <v>303</v>
      </c>
      <c r="D42" s="160" t="s">
        <v>232</v>
      </c>
      <c r="E42" s="160" t="s">
        <v>233</v>
      </c>
      <c r="F42" s="160" t="s">
        <v>234</v>
      </c>
      <c r="G42" s="160" t="s">
        <v>235</v>
      </c>
      <c r="H42" s="160" t="s">
        <v>236</v>
      </c>
      <c r="I42" s="161">
        <v>-346.65</v>
      </c>
      <c r="J42" s="160" t="s">
        <v>304</v>
      </c>
      <c r="K42" s="160" t="s">
        <v>305</v>
      </c>
      <c r="L42" s="160" t="s">
        <v>239</v>
      </c>
      <c r="M42" s="162">
        <v>45530</v>
      </c>
      <c r="N42" s="160" t="s">
        <v>265</v>
      </c>
      <c r="O42" s="163"/>
      <c r="P42" s="163"/>
      <c r="Q42" s="160" t="s">
        <v>241</v>
      </c>
      <c r="R42" s="163"/>
      <c r="S42" s="163"/>
      <c r="T42" s="160" t="s">
        <v>316</v>
      </c>
      <c r="U42" s="133" t="s">
        <v>243</v>
      </c>
      <c r="V42" s="133" t="s">
        <v>244</v>
      </c>
      <c r="X42" s="133" t="s">
        <v>245</v>
      </c>
      <c r="AC42" s="133" t="s">
        <v>246</v>
      </c>
      <c r="AD42" s="133"/>
      <c r="AE42" s="133"/>
      <c r="AF42" s="149" t="s">
        <v>272</v>
      </c>
      <c r="AG42" s="149" t="s">
        <v>248</v>
      </c>
      <c r="AH42" t="s">
        <v>137</v>
      </c>
      <c r="AI42" s="148" t="str">
        <f t="shared" si="0"/>
        <v>2024/07/20</v>
      </c>
      <c r="AK42" s="149" t="s">
        <v>226</v>
      </c>
      <c r="AL42" t="s">
        <v>249</v>
      </c>
      <c r="AM42" t="s">
        <v>766</v>
      </c>
    </row>
    <row r="43" spans="1:39" x14ac:dyDescent="0.25">
      <c r="A43" s="160" t="s">
        <v>229</v>
      </c>
      <c r="B43" s="160" t="s">
        <v>230</v>
      </c>
      <c r="C43" s="160" t="s">
        <v>303</v>
      </c>
      <c r="D43" s="160" t="s">
        <v>232</v>
      </c>
      <c r="E43" s="160" t="s">
        <v>233</v>
      </c>
      <c r="F43" s="160" t="s">
        <v>234</v>
      </c>
      <c r="G43" s="160" t="s">
        <v>251</v>
      </c>
      <c r="H43" s="160" t="s">
        <v>252</v>
      </c>
      <c r="I43" s="161">
        <v>8.4</v>
      </c>
      <c r="J43" s="160" t="s">
        <v>304</v>
      </c>
      <c r="K43" s="160" t="s">
        <v>305</v>
      </c>
      <c r="L43" s="160" t="s">
        <v>239</v>
      </c>
      <c r="M43" s="162">
        <v>45530</v>
      </c>
      <c r="N43" s="160" t="s">
        <v>240</v>
      </c>
      <c r="O43" s="163"/>
      <c r="P43" s="163"/>
      <c r="Q43" s="160" t="s">
        <v>241</v>
      </c>
      <c r="R43" s="163"/>
      <c r="S43" s="163"/>
      <c r="T43" s="160" t="s">
        <v>273</v>
      </c>
      <c r="U43" s="133" t="s">
        <v>243</v>
      </c>
      <c r="V43" s="133" t="s">
        <v>244</v>
      </c>
      <c r="X43" s="133" t="s">
        <v>245</v>
      </c>
      <c r="AC43" s="133" t="s">
        <v>246</v>
      </c>
      <c r="AD43" s="133"/>
      <c r="AE43" s="133"/>
      <c r="AF43" t="s">
        <v>138</v>
      </c>
      <c r="AG43" t="s">
        <v>261</v>
      </c>
      <c r="AH43" t="s">
        <v>139</v>
      </c>
      <c r="AI43" s="148" t="str">
        <f t="shared" si="0"/>
        <v>2024/07/26</v>
      </c>
      <c r="AL43" t="s">
        <v>249</v>
      </c>
      <c r="AM43" t="s">
        <v>250</v>
      </c>
    </row>
    <row r="44" spans="1:39" x14ac:dyDescent="0.25">
      <c r="A44" s="160" t="s">
        <v>229</v>
      </c>
      <c r="B44" s="160" t="s">
        <v>230</v>
      </c>
      <c r="C44" s="160" t="s">
        <v>303</v>
      </c>
      <c r="D44" s="160" t="s">
        <v>232</v>
      </c>
      <c r="E44" s="160" t="s">
        <v>233</v>
      </c>
      <c r="F44" s="160" t="s">
        <v>234</v>
      </c>
      <c r="G44" s="160" t="s">
        <v>235</v>
      </c>
      <c r="H44" s="160" t="s">
        <v>236</v>
      </c>
      <c r="I44" s="161">
        <v>514.21</v>
      </c>
      <c r="J44" s="160" t="s">
        <v>304</v>
      </c>
      <c r="K44" s="160" t="s">
        <v>305</v>
      </c>
      <c r="L44" s="160" t="s">
        <v>239</v>
      </c>
      <c r="M44" s="162">
        <v>45530</v>
      </c>
      <c r="N44" s="160" t="s">
        <v>240</v>
      </c>
      <c r="O44" s="163"/>
      <c r="P44" s="163"/>
      <c r="Q44" s="160" t="s">
        <v>241</v>
      </c>
      <c r="R44" s="163"/>
      <c r="S44" s="163"/>
      <c r="T44" s="160" t="s">
        <v>317</v>
      </c>
      <c r="U44" s="133" t="s">
        <v>243</v>
      </c>
      <c r="V44" s="133" t="s">
        <v>244</v>
      </c>
      <c r="X44" s="133" t="s">
        <v>245</v>
      </c>
      <c r="AC44" s="133" t="s">
        <v>246</v>
      </c>
      <c r="AD44" s="133"/>
      <c r="AE44" s="133"/>
      <c r="AF44" t="s">
        <v>312</v>
      </c>
      <c r="AG44" t="s">
        <v>264</v>
      </c>
      <c r="AH44" t="s">
        <v>130</v>
      </c>
      <c r="AI44" s="148" t="str">
        <f t="shared" si="0"/>
        <v>2024/08/20</v>
      </c>
      <c r="AL44" t="s">
        <v>249</v>
      </c>
      <c r="AM44" t="s">
        <v>250</v>
      </c>
    </row>
    <row r="45" spans="1:39" x14ac:dyDescent="0.25">
      <c r="A45" s="160" t="s">
        <v>229</v>
      </c>
      <c r="B45" s="160" t="s">
        <v>230</v>
      </c>
      <c r="C45" s="160" t="s">
        <v>303</v>
      </c>
      <c r="D45" s="160" t="s">
        <v>232</v>
      </c>
      <c r="E45" s="160" t="s">
        <v>233</v>
      </c>
      <c r="F45" s="160" t="s">
        <v>234</v>
      </c>
      <c r="G45" s="160" t="s">
        <v>251</v>
      </c>
      <c r="H45" s="160" t="s">
        <v>252</v>
      </c>
      <c r="I45" s="161">
        <v>18.850000000000001</v>
      </c>
      <c r="J45" s="160" t="s">
        <v>318</v>
      </c>
      <c r="K45" s="160" t="s">
        <v>319</v>
      </c>
      <c r="L45" s="160" t="s">
        <v>239</v>
      </c>
      <c r="M45" s="162">
        <v>45530</v>
      </c>
      <c r="N45" s="160" t="s">
        <v>240</v>
      </c>
      <c r="O45" s="163"/>
      <c r="P45" s="163"/>
      <c r="Q45" s="160" t="s">
        <v>241</v>
      </c>
      <c r="R45" s="163"/>
      <c r="S45" s="163"/>
      <c r="T45" s="160" t="s">
        <v>311</v>
      </c>
      <c r="U45" s="133" t="s">
        <v>243</v>
      </c>
      <c r="V45" s="133" t="s">
        <v>244</v>
      </c>
      <c r="X45" s="133" t="s">
        <v>245</v>
      </c>
      <c r="AC45" s="133" t="s">
        <v>246</v>
      </c>
      <c r="AD45" s="133"/>
      <c r="AE45" s="133"/>
      <c r="AF45" t="s">
        <v>312</v>
      </c>
      <c r="AG45" t="s">
        <v>261</v>
      </c>
      <c r="AH45" t="s">
        <v>130</v>
      </c>
      <c r="AI45" s="148" t="str">
        <f t="shared" si="0"/>
        <v>2024/08/20</v>
      </c>
      <c r="AL45" t="s">
        <v>249</v>
      </c>
      <c r="AM45" t="s">
        <v>250</v>
      </c>
    </row>
    <row r="46" spans="1:39" x14ac:dyDescent="0.25">
      <c r="A46" s="160" t="s">
        <v>229</v>
      </c>
      <c r="B46" s="160" t="s">
        <v>230</v>
      </c>
      <c r="C46" s="160" t="s">
        <v>303</v>
      </c>
      <c r="D46" s="160" t="s">
        <v>232</v>
      </c>
      <c r="E46" s="160" t="s">
        <v>233</v>
      </c>
      <c r="F46" s="160" t="s">
        <v>234</v>
      </c>
      <c r="G46" s="160" t="s">
        <v>235</v>
      </c>
      <c r="H46" s="160" t="s">
        <v>236</v>
      </c>
      <c r="I46" s="161">
        <v>402.31</v>
      </c>
      <c r="J46" s="160" t="s">
        <v>318</v>
      </c>
      <c r="K46" s="160" t="s">
        <v>319</v>
      </c>
      <c r="L46" s="160" t="s">
        <v>239</v>
      </c>
      <c r="M46" s="162">
        <v>45530</v>
      </c>
      <c r="N46" s="160" t="s">
        <v>240</v>
      </c>
      <c r="O46" s="163"/>
      <c r="P46" s="163"/>
      <c r="Q46" s="160" t="s">
        <v>241</v>
      </c>
      <c r="R46" s="163"/>
      <c r="S46" s="163"/>
      <c r="T46" s="160" t="s">
        <v>320</v>
      </c>
      <c r="U46" s="133" t="s">
        <v>243</v>
      </c>
      <c r="V46" s="133" t="s">
        <v>244</v>
      </c>
      <c r="X46" s="133" t="s">
        <v>245</v>
      </c>
      <c r="AC46" s="133" t="s">
        <v>246</v>
      </c>
      <c r="AD46" s="133"/>
      <c r="AE46" s="133"/>
      <c r="AF46" s="149" t="s">
        <v>321</v>
      </c>
      <c r="AG46" s="149" t="s">
        <v>248</v>
      </c>
      <c r="AH46" t="s">
        <v>322</v>
      </c>
      <c r="AI46" s="148" t="str">
        <f t="shared" si="0"/>
        <v>2024/08/29</v>
      </c>
      <c r="AK46" s="149" t="s">
        <v>226</v>
      </c>
      <c r="AL46" t="s">
        <v>249</v>
      </c>
      <c r="AM46" t="s">
        <v>766</v>
      </c>
    </row>
    <row r="47" spans="1:39" x14ac:dyDescent="0.25">
      <c r="A47" s="160" t="s">
        <v>229</v>
      </c>
      <c r="B47" s="160" t="s">
        <v>230</v>
      </c>
      <c r="C47" s="160" t="s">
        <v>303</v>
      </c>
      <c r="D47" s="160" t="s">
        <v>232</v>
      </c>
      <c r="E47" s="160" t="s">
        <v>233</v>
      </c>
      <c r="F47" s="160" t="s">
        <v>234</v>
      </c>
      <c r="G47" s="160" t="s">
        <v>251</v>
      </c>
      <c r="H47" s="160" t="s">
        <v>252</v>
      </c>
      <c r="I47" s="161">
        <v>11.2</v>
      </c>
      <c r="J47" s="160" t="s">
        <v>318</v>
      </c>
      <c r="K47" s="160" t="s">
        <v>319</v>
      </c>
      <c r="L47" s="160" t="s">
        <v>239</v>
      </c>
      <c r="M47" s="162">
        <v>45530</v>
      </c>
      <c r="N47" s="160" t="s">
        <v>240</v>
      </c>
      <c r="O47" s="163"/>
      <c r="P47" s="163"/>
      <c r="Q47" s="160" t="s">
        <v>241</v>
      </c>
      <c r="R47" s="163"/>
      <c r="S47" s="163"/>
      <c r="T47" s="160" t="s">
        <v>323</v>
      </c>
      <c r="U47" s="133" t="s">
        <v>243</v>
      </c>
      <c r="V47" s="133" t="s">
        <v>244</v>
      </c>
      <c r="X47" s="133" t="s">
        <v>245</v>
      </c>
      <c r="AC47" s="133" t="s">
        <v>246</v>
      </c>
      <c r="AD47" s="133"/>
      <c r="AE47" s="133"/>
      <c r="AF47" s="149" t="s">
        <v>315</v>
      </c>
      <c r="AG47" t="s">
        <v>261</v>
      </c>
      <c r="AH47" s="133" t="s">
        <v>142</v>
      </c>
      <c r="AI47" s="148" t="str">
        <f t="shared" si="0"/>
        <v>2024/08/22</v>
      </c>
      <c r="AK47" s="149" t="s">
        <v>226</v>
      </c>
      <c r="AL47" t="s">
        <v>249</v>
      </c>
      <c r="AM47" t="s">
        <v>250</v>
      </c>
    </row>
    <row r="48" spans="1:39" x14ac:dyDescent="0.25">
      <c r="A48" s="160" t="s">
        <v>229</v>
      </c>
      <c r="B48" s="160" t="s">
        <v>230</v>
      </c>
      <c r="C48" s="160" t="s">
        <v>303</v>
      </c>
      <c r="D48" s="160" t="s">
        <v>232</v>
      </c>
      <c r="E48" s="160" t="s">
        <v>233</v>
      </c>
      <c r="F48" s="160" t="s">
        <v>234</v>
      </c>
      <c r="G48" s="160" t="s">
        <v>235</v>
      </c>
      <c r="H48" s="160" t="s">
        <v>236</v>
      </c>
      <c r="I48" s="161">
        <v>-448.71</v>
      </c>
      <c r="J48" s="160" t="s">
        <v>318</v>
      </c>
      <c r="K48" s="160" t="s">
        <v>319</v>
      </c>
      <c r="L48" s="160" t="s">
        <v>239</v>
      </c>
      <c r="M48" s="162">
        <v>45530</v>
      </c>
      <c r="N48" s="160" t="s">
        <v>265</v>
      </c>
      <c r="O48" s="163"/>
      <c r="P48" s="163"/>
      <c r="Q48" s="160" t="s">
        <v>241</v>
      </c>
      <c r="R48" s="163"/>
      <c r="S48" s="163"/>
      <c r="T48" s="160" t="s">
        <v>324</v>
      </c>
      <c r="U48" s="133" t="s">
        <v>243</v>
      </c>
      <c r="V48" s="133" t="s">
        <v>244</v>
      </c>
      <c r="X48" s="133" t="s">
        <v>245</v>
      </c>
      <c r="AC48" s="133" t="s">
        <v>246</v>
      </c>
      <c r="AD48" s="133"/>
      <c r="AE48" s="133"/>
      <c r="AF48" s="149" t="s">
        <v>260</v>
      </c>
      <c r="AG48" s="149" t="s">
        <v>248</v>
      </c>
      <c r="AH48" t="s">
        <v>258</v>
      </c>
      <c r="AI48" s="148" t="str">
        <f t="shared" si="0"/>
        <v>2024/07/18</v>
      </c>
      <c r="AK48" s="149" t="s">
        <v>226</v>
      </c>
      <c r="AL48" t="s">
        <v>249</v>
      </c>
      <c r="AM48" t="s">
        <v>766</v>
      </c>
    </row>
    <row r="49" spans="1:39" x14ac:dyDescent="0.25">
      <c r="A49" s="160" t="s">
        <v>229</v>
      </c>
      <c r="B49" s="160" t="s">
        <v>230</v>
      </c>
      <c r="C49" s="160" t="s">
        <v>303</v>
      </c>
      <c r="D49" s="160" t="s">
        <v>232</v>
      </c>
      <c r="E49" s="160" t="s">
        <v>233</v>
      </c>
      <c r="F49" s="160" t="s">
        <v>234</v>
      </c>
      <c r="G49" s="160" t="s">
        <v>251</v>
      </c>
      <c r="H49" s="160" t="s">
        <v>252</v>
      </c>
      <c r="I49" s="161">
        <v>8.4</v>
      </c>
      <c r="J49" s="160" t="s">
        <v>318</v>
      </c>
      <c r="K49" s="160" t="s">
        <v>319</v>
      </c>
      <c r="L49" s="160" t="s">
        <v>239</v>
      </c>
      <c r="M49" s="162">
        <v>45530</v>
      </c>
      <c r="N49" s="160" t="s">
        <v>240</v>
      </c>
      <c r="O49" s="163"/>
      <c r="P49" s="163"/>
      <c r="Q49" s="160" t="s">
        <v>241</v>
      </c>
      <c r="R49" s="163"/>
      <c r="S49" s="163"/>
      <c r="T49" s="160" t="s">
        <v>325</v>
      </c>
      <c r="U49" s="133" t="s">
        <v>243</v>
      </c>
      <c r="V49" s="133" t="s">
        <v>244</v>
      </c>
      <c r="X49" s="133" t="s">
        <v>245</v>
      </c>
      <c r="AC49" s="133" t="s">
        <v>246</v>
      </c>
      <c r="AD49" s="133"/>
      <c r="AE49" s="133"/>
      <c r="AF49" t="s">
        <v>140</v>
      </c>
      <c r="AG49" t="s">
        <v>261</v>
      </c>
      <c r="AH49" s="133" t="s">
        <v>258</v>
      </c>
      <c r="AI49" s="148" t="str">
        <f t="shared" si="0"/>
        <v>2024/08/15</v>
      </c>
      <c r="AL49" t="s">
        <v>249</v>
      </c>
      <c r="AM49" t="s">
        <v>250</v>
      </c>
    </row>
    <row r="50" spans="1:39" x14ac:dyDescent="0.25">
      <c r="A50" s="160" t="s">
        <v>229</v>
      </c>
      <c r="B50" s="160" t="s">
        <v>230</v>
      </c>
      <c r="C50" s="160" t="s">
        <v>303</v>
      </c>
      <c r="D50" s="160" t="s">
        <v>232</v>
      </c>
      <c r="E50" s="160" t="s">
        <v>233</v>
      </c>
      <c r="F50" s="160" t="s">
        <v>234</v>
      </c>
      <c r="G50" s="160" t="s">
        <v>251</v>
      </c>
      <c r="H50" s="160" t="s">
        <v>252</v>
      </c>
      <c r="I50" s="161">
        <v>38.26</v>
      </c>
      <c r="J50" s="160" t="s">
        <v>318</v>
      </c>
      <c r="K50" s="160" t="s">
        <v>319</v>
      </c>
      <c r="L50" s="160" t="s">
        <v>239</v>
      </c>
      <c r="M50" s="162">
        <v>45530</v>
      </c>
      <c r="N50" s="160" t="s">
        <v>240</v>
      </c>
      <c r="O50" s="163"/>
      <c r="P50" s="163"/>
      <c r="Q50" s="160" t="s">
        <v>241</v>
      </c>
      <c r="R50" s="163"/>
      <c r="S50" s="163"/>
      <c r="T50" s="160" t="s">
        <v>326</v>
      </c>
      <c r="U50" s="133" t="s">
        <v>243</v>
      </c>
      <c r="V50" s="133" t="s">
        <v>244</v>
      </c>
      <c r="X50" s="133" t="s">
        <v>245</v>
      </c>
      <c r="AC50" s="133" t="s">
        <v>246</v>
      </c>
      <c r="AD50" s="133"/>
      <c r="AE50" s="133"/>
      <c r="AF50" t="s">
        <v>277</v>
      </c>
      <c r="AG50" t="s">
        <v>284</v>
      </c>
      <c r="AH50" s="133" t="s">
        <v>130</v>
      </c>
      <c r="AI50" s="148" t="str">
        <f t="shared" si="0"/>
        <v>2024/09/20</v>
      </c>
      <c r="AL50" t="s">
        <v>249</v>
      </c>
      <c r="AM50" t="s">
        <v>250</v>
      </c>
    </row>
    <row r="51" spans="1:39" x14ac:dyDescent="0.25">
      <c r="A51" s="160" t="s">
        <v>229</v>
      </c>
      <c r="B51" s="160" t="s">
        <v>230</v>
      </c>
      <c r="C51" s="160" t="s">
        <v>303</v>
      </c>
      <c r="D51" s="160" t="s">
        <v>232</v>
      </c>
      <c r="E51" s="160" t="s">
        <v>233</v>
      </c>
      <c r="F51" s="160" t="s">
        <v>234</v>
      </c>
      <c r="G51" s="160" t="s">
        <v>235</v>
      </c>
      <c r="H51" s="160" t="s">
        <v>236</v>
      </c>
      <c r="I51" s="161">
        <v>377.87</v>
      </c>
      <c r="J51" s="160" t="s">
        <v>318</v>
      </c>
      <c r="K51" s="160" t="s">
        <v>319</v>
      </c>
      <c r="L51" s="160" t="s">
        <v>239</v>
      </c>
      <c r="M51" s="162">
        <v>45530</v>
      </c>
      <c r="N51" s="160" t="s">
        <v>240</v>
      </c>
      <c r="O51" s="163"/>
      <c r="P51" s="163"/>
      <c r="Q51" s="160" t="s">
        <v>241</v>
      </c>
      <c r="R51" s="163"/>
      <c r="S51" s="163"/>
      <c r="T51" s="160" t="s">
        <v>327</v>
      </c>
      <c r="U51" s="133" t="s">
        <v>243</v>
      </c>
      <c r="V51" s="133" t="s">
        <v>244</v>
      </c>
      <c r="X51" s="133" t="s">
        <v>245</v>
      </c>
      <c r="AC51" s="133" t="s">
        <v>246</v>
      </c>
      <c r="AD51" s="133"/>
      <c r="AE51" s="133"/>
      <c r="AF51" t="s">
        <v>308</v>
      </c>
      <c r="AG51" t="s">
        <v>264</v>
      </c>
      <c r="AH51" t="s">
        <v>143</v>
      </c>
      <c r="AI51" s="148" t="str">
        <f t="shared" si="0"/>
        <v>2024/09/05</v>
      </c>
      <c r="AL51" t="s">
        <v>249</v>
      </c>
      <c r="AM51" t="s">
        <v>250</v>
      </c>
    </row>
    <row r="52" spans="1:39" x14ac:dyDescent="0.25">
      <c r="A52" s="160" t="s">
        <v>229</v>
      </c>
      <c r="B52" s="160" t="s">
        <v>230</v>
      </c>
      <c r="C52" s="160" t="s">
        <v>303</v>
      </c>
      <c r="D52" s="160" t="s">
        <v>232</v>
      </c>
      <c r="E52" s="160" t="s">
        <v>233</v>
      </c>
      <c r="F52" s="160" t="s">
        <v>234</v>
      </c>
      <c r="G52" s="160" t="s">
        <v>251</v>
      </c>
      <c r="H52" s="160" t="s">
        <v>252</v>
      </c>
      <c r="I52" s="161">
        <v>43.48</v>
      </c>
      <c r="J52" s="160" t="s">
        <v>318</v>
      </c>
      <c r="K52" s="160" t="s">
        <v>319</v>
      </c>
      <c r="L52" s="160" t="s">
        <v>239</v>
      </c>
      <c r="M52" s="162">
        <v>45530</v>
      </c>
      <c r="N52" s="160" t="s">
        <v>240</v>
      </c>
      <c r="O52" s="163"/>
      <c r="P52" s="163"/>
      <c r="Q52" s="160" t="s">
        <v>241</v>
      </c>
      <c r="R52" s="163"/>
      <c r="S52" s="163"/>
      <c r="T52" s="160" t="s">
        <v>328</v>
      </c>
      <c r="U52" s="133" t="s">
        <v>243</v>
      </c>
      <c r="V52" s="133" t="s">
        <v>244</v>
      </c>
      <c r="X52" s="133" t="s">
        <v>245</v>
      </c>
      <c r="AC52" s="133" t="s">
        <v>246</v>
      </c>
      <c r="AD52" s="133"/>
      <c r="AE52" s="133"/>
      <c r="AF52" s="149" t="s">
        <v>321</v>
      </c>
      <c r="AG52" s="149" t="s">
        <v>254</v>
      </c>
      <c r="AH52" t="s">
        <v>322</v>
      </c>
      <c r="AI52" s="148" t="str">
        <f t="shared" si="0"/>
        <v>2024/08/29</v>
      </c>
      <c r="AJ52" t="s">
        <v>255</v>
      </c>
      <c r="AK52" s="149" t="s">
        <v>226</v>
      </c>
      <c r="AL52" t="s">
        <v>249</v>
      </c>
      <c r="AM52" t="s">
        <v>766</v>
      </c>
    </row>
    <row r="53" spans="1:39" x14ac:dyDescent="0.25">
      <c r="A53" s="160" t="s">
        <v>229</v>
      </c>
      <c r="B53" s="160" t="s">
        <v>230</v>
      </c>
      <c r="C53" s="160" t="s">
        <v>303</v>
      </c>
      <c r="D53" s="160" t="s">
        <v>232</v>
      </c>
      <c r="E53" s="160" t="s">
        <v>233</v>
      </c>
      <c r="F53" s="160" t="s">
        <v>234</v>
      </c>
      <c r="G53" s="160" t="s">
        <v>235</v>
      </c>
      <c r="H53" s="160" t="s">
        <v>236</v>
      </c>
      <c r="I53" s="161">
        <v>312.26</v>
      </c>
      <c r="J53" s="160" t="s">
        <v>318</v>
      </c>
      <c r="K53" s="160" t="s">
        <v>319</v>
      </c>
      <c r="L53" s="160" t="s">
        <v>239</v>
      </c>
      <c r="M53" s="162">
        <v>45530</v>
      </c>
      <c r="N53" s="160" t="s">
        <v>240</v>
      </c>
      <c r="O53" s="163"/>
      <c r="P53" s="163"/>
      <c r="Q53" s="160" t="s">
        <v>241</v>
      </c>
      <c r="R53" s="163"/>
      <c r="S53" s="163"/>
      <c r="T53" s="160" t="s">
        <v>314</v>
      </c>
      <c r="U53" s="133" t="s">
        <v>243</v>
      </c>
      <c r="V53" s="133" t="s">
        <v>244</v>
      </c>
      <c r="X53" s="133" t="s">
        <v>245</v>
      </c>
      <c r="AC53" s="133" t="s">
        <v>246</v>
      </c>
      <c r="AD53" s="133"/>
      <c r="AE53" s="133"/>
      <c r="AF53" s="149" t="s">
        <v>315</v>
      </c>
      <c r="AG53" t="s">
        <v>264</v>
      </c>
      <c r="AH53" s="133" t="s">
        <v>142</v>
      </c>
      <c r="AI53" s="148" t="str">
        <f t="shared" si="0"/>
        <v>2024/08/22</v>
      </c>
      <c r="AK53" s="149" t="s">
        <v>226</v>
      </c>
      <c r="AL53" t="s">
        <v>249</v>
      </c>
      <c r="AM53" t="s">
        <v>250</v>
      </c>
    </row>
    <row r="54" spans="1:39" x14ac:dyDescent="0.25">
      <c r="A54" s="160" t="s">
        <v>229</v>
      </c>
      <c r="B54" s="160" t="s">
        <v>230</v>
      </c>
      <c r="C54" s="160" t="s">
        <v>303</v>
      </c>
      <c r="D54" s="160" t="s">
        <v>232</v>
      </c>
      <c r="E54" s="160" t="s">
        <v>233</v>
      </c>
      <c r="F54" s="160" t="s">
        <v>234</v>
      </c>
      <c r="G54" s="160" t="s">
        <v>251</v>
      </c>
      <c r="H54" s="160" t="s">
        <v>252</v>
      </c>
      <c r="I54" s="161">
        <v>11.2</v>
      </c>
      <c r="J54" s="160" t="s">
        <v>318</v>
      </c>
      <c r="K54" s="160" t="s">
        <v>319</v>
      </c>
      <c r="L54" s="160" t="s">
        <v>239</v>
      </c>
      <c r="M54" s="162">
        <v>45530</v>
      </c>
      <c r="N54" s="160" t="s">
        <v>240</v>
      </c>
      <c r="O54" s="163"/>
      <c r="P54" s="163"/>
      <c r="Q54" s="160" t="s">
        <v>241</v>
      </c>
      <c r="R54" s="163"/>
      <c r="S54" s="163"/>
      <c r="T54" s="160" t="s">
        <v>325</v>
      </c>
      <c r="U54" s="133" t="s">
        <v>243</v>
      </c>
      <c r="V54" s="133" t="s">
        <v>244</v>
      </c>
      <c r="X54" s="133" t="s">
        <v>245</v>
      </c>
      <c r="AC54" s="133" t="s">
        <v>246</v>
      </c>
      <c r="AD54" s="133"/>
      <c r="AE54" s="133"/>
      <c r="AF54" t="s">
        <v>140</v>
      </c>
      <c r="AG54" t="s">
        <v>261</v>
      </c>
      <c r="AH54" s="133" t="s">
        <v>258</v>
      </c>
      <c r="AI54" s="148" t="str">
        <f t="shared" si="0"/>
        <v>2024/08/15</v>
      </c>
      <c r="AL54" t="s">
        <v>249</v>
      </c>
      <c r="AM54" t="s">
        <v>250</v>
      </c>
    </row>
    <row r="55" spans="1:39" x14ac:dyDescent="0.25">
      <c r="A55" s="160" t="s">
        <v>229</v>
      </c>
      <c r="B55" s="160" t="s">
        <v>230</v>
      </c>
      <c r="C55" s="160" t="s">
        <v>303</v>
      </c>
      <c r="D55" s="160" t="s">
        <v>232</v>
      </c>
      <c r="E55" s="160" t="s">
        <v>233</v>
      </c>
      <c r="F55" s="160" t="s">
        <v>234</v>
      </c>
      <c r="G55" s="160" t="s">
        <v>251</v>
      </c>
      <c r="H55" s="160" t="s">
        <v>252</v>
      </c>
      <c r="I55" s="161">
        <v>78.260000000000005</v>
      </c>
      <c r="J55" s="160" t="s">
        <v>318</v>
      </c>
      <c r="K55" s="160" t="s">
        <v>319</v>
      </c>
      <c r="L55" s="160" t="s">
        <v>239</v>
      </c>
      <c r="M55" s="162">
        <v>45530</v>
      </c>
      <c r="N55" s="160" t="s">
        <v>240</v>
      </c>
      <c r="O55" s="163"/>
      <c r="P55" s="163"/>
      <c r="Q55" s="160" t="s">
        <v>241</v>
      </c>
      <c r="R55" s="163"/>
      <c r="S55" s="163"/>
      <c r="T55" s="160" t="s">
        <v>329</v>
      </c>
      <c r="U55" s="133" t="s">
        <v>243</v>
      </c>
      <c r="V55" s="133" t="s">
        <v>244</v>
      </c>
      <c r="X55" s="133" t="s">
        <v>245</v>
      </c>
      <c r="AC55" s="133" t="s">
        <v>246</v>
      </c>
      <c r="AD55" s="133"/>
      <c r="AE55" s="133"/>
      <c r="AF55" s="149" t="s">
        <v>315</v>
      </c>
      <c r="AG55" t="s">
        <v>330</v>
      </c>
      <c r="AH55" s="133" t="s">
        <v>142</v>
      </c>
      <c r="AI55" s="148" t="str">
        <f t="shared" si="0"/>
        <v>2024/08/22</v>
      </c>
      <c r="AJ55" t="s">
        <v>331</v>
      </c>
      <c r="AK55" s="149" t="s">
        <v>226</v>
      </c>
      <c r="AL55" t="s">
        <v>249</v>
      </c>
      <c r="AM55" t="s">
        <v>250</v>
      </c>
    </row>
    <row r="56" spans="1:39" x14ac:dyDescent="0.25">
      <c r="A56" s="160" t="s">
        <v>229</v>
      </c>
      <c r="B56" s="160" t="s">
        <v>230</v>
      </c>
      <c r="C56" s="160" t="s">
        <v>303</v>
      </c>
      <c r="D56" s="160" t="s">
        <v>232</v>
      </c>
      <c r="E56" s="160" t="s">
        <v>233</v>
      </c>
      <c r="F56" s="160" t="s">
        <v>234</v>
      </c>
      <c r="G56" s="160" t="s">
        <v>251</v>
      </c>
      <c r="H56" s="160" t="s">
        <v>252</v>
      </c>
      <c r="I56" s="161">
        <v>18.850000000000001</v>
      </c>
      <c r="J56" s="160" t="s">
        <v>332</v>
      </c>
      <c r="K56" s="160" t="s">
        <v>333</v>
      </c>
      <c r="L56" s="160" t="s">
        <v>239</v>
      </c>
      <c r="M56" s="162">
        <v>45530</v>
      </c>
      <c r="N56" s="160" t="s">
        <v>240</v>
      </c>
      <c r="O56" s="163"/>
      <c r="P56" s="163"/>
      <c r="Q56" s="160" t="s">
        <v>241</v>
      </c>
      <c r="R56" s="163"/>
      <c r="S56" s="163"/>
      <c r="T56" s="160" t="s">
        <v>334</v>
      </c>
      <c r="U56" s="133" t="s">
        <v>243</v>
      </c>
      <c r="V56" s="133" t="s">
        <v>244</v>
      </c>
      <c r="X56" s="133" t="s">
        <v>245</v>
      </c>
      <c r="AC56" s="133" t="s">
        <v>246</v>
      </c>
      <c r="AD56" s="133"/>
      <c r="AE56" s="133"/>
      <c r="AF56" s="149" t="s">
        <v>321</v>
      </c>
      <c r="AG56" t="s">
        <v>261</v>
      </c>
      <c r="AH56" t="s">
        <v>322</v>
      </c>
      <c r="AI56" s="148" t="str">
        <f t="shared" si="0"/>
        <v>2024/08/29</v>
      </c>
      <c r="AK56" s="149" t="s">
        <v>226</v>
      </c>
      <c r="AL56" t="s">
        <v>249</v>
      </c>
      <c r="AM56" t="s">
        <v>766</v>
      </c>
    </row>
    <row r="57" spans="1:39" x14ac:dyDescent="0.25">
      <c r="A57" s="160" t="s">
        <v>229</v>
      </c>
      <c r="B57" s="160" t="s">
        <v>230</v>
      </c>
      <c r="C57" s="160" t="s">
        <v>303</v>
      </c>
      <c r="D57" s="160" t="s">
        <v>232</v>
      </c>
      <c r="E57" s="160" t="s">
        <v>233</v>
      </c>
      <c r="F57" s="160" t="s">
        <v>234</v>
      </c>
      <c r="G57" s="160" t="s">
        <v>251</v>
      </c>
      <c r="H57" s="160" t="s">
        <v>252</v>
      </c>
      <c r="I57" s="161">
        <v>121.74</v>
      </c>
      <c r="J57" s="160" t="s">
        <v>332</v>
      </c>
      <c r="K57" s="160" t="s">
        <v>333</v>
      </c>
      <c r="L57" s="160" t="s">
        <v>239</v>
      </c>
      <c r="M57" s="162">
        <v>45530</v>
      </c>
      <c r="N57" s="160" t="s">
        <v>240</v>
      </c>
      <c r="O57" s="163"/>
      <c r="P57" s="163"/>
      <c r="Q57" s="160" t="s">
        <v>241</v>
      </c>
      <c r="R57" s="163"/>
      <c r="S57" s="163"/>
      <c r="T57" s="160" t="s">
        <v>335</v>
      </c>
      <c r="U57" s="133" t="s">
        <v>243</v>
      </c>
      <c r="V57" s="133" t="s">
        <v>244</v>
      </c>
      <c r="X57" s="133" t="s">
        <v>245</v>
      </c>
      <c r="AC57" s="133" t="s">
        <v>246</v>
      </c>
      <c r="AD57" s="133"/>
      <c r="AE57" s="133"/>
      <c r="AF57" t="s">
        <v>140</v>
      </c>
      <c r="AG57" t="s">
        <v>134</v>
      </c>
      <c r="AH57" s="133" t="s">
        <v>258</v>
      </c>
      <c r="AI57" s="148" t="str">
        <f t="shared" si="0"/>
        <v>2024/08/15</v>
      </c>
      <c r="AL57" t="s">
        <v>249</v>
      </c>
      <c r="AM57" t="s">
        <v>250</v>
      </c>
    </row>
    <row r="58" spans="1:39" x14ac:dyDescent="0.25">
      <c r="A58" s="160" t="s">
        <v>229</v>
      </c>
      <c r="B58" s="160" t="s">
        <v>230</v>
      </c>
      <c r="C58" s="160" t="s">
        <v>303</v>
      </c>
      <c r="D58" s="160" t="s">
        <v>232</v>
      </c>
      <c r="E58" s="160" t="s">
        <v>233</v>
      </c>
      <c r="F58" s="160" t="s">
        <v>234</v>
      </c>
      <c r="G58" s="160" t="s">
        <v>235</v>
      </c>
      <c r="H58" s="160" t="s">
        <v>236</v>
      </c>
      <c r="I58" s="161">
        <v>-414.97</v>
      </c>
      <c r="J58" s="160" t="s">
        <v>332</v>
      </c>
      <c r="K58" s="160" t="s">
        <v>333</v>
      </c>
      <c r="L58" s="160" t="s">
        <v>239</v>
      </c>
      <c r="M58" s="162">
        <v>45530</v>
      </c>
      <c r="N58" s="160" t="s">
        <v>265</v>
      </c>
      <c r="O58" s="163"/>
      <c r="P58" s="163"/>
      <c r="Q58" s="160" t="s">
        <v>241</v>
      </c>
      <c r="R58" s="163"/>
      <c r="S58" s="163"/>
      <c r="T58" s="160" t="s">
        <v>336</v>
      </c>
      <c r="U58" s="133" t="s">
        <v>243</v>
      </c>
      <c r="V58" s="133" t="s">
        <v>244</v>
      </c>
      <c r="X58" s="133" t="s">
        <v>245</v>
      </c>
      <c r="AC58" s="133" t="s">
        <v>246</v>
      </c>
      <c r="AD58" s="133"/>
      <c r="AE58" s="133"/>
      <c r="AF58" s="149" t="s">
        <v>765</v>
      </c>
      <c r="AG58" s="149" t="s">
        <v>248</v>
      </c>
      <c r="AH58" t="s">
        <v>137</v>
      </c>
      <c r="AI58" s="148" t="str">
        <f t="shared" si="0"/>
        <v>2024/07/19</v>
      </c>
      <c r="AK58" s="149" t="s">
        <v>226</v>
      </c>
      <c r="AL58" t="s">
        <v>249</v>
      </c>
      <c r="AM58" t="s">
        <v>766</v>
      </c>
    </row>
    <row r="59" spans="1:39" x14ac:dyDescent="0.25">
      <c r="A59" s="160" t="s">
        <v>229</v>
      </c>
      <c r="B59" s="160" t="s">
        <v>230</v>
      </c>
      <c r="C59" s="160" t="s">
        <v>303</v>
      </c>
      <c r="D59" s="160" t="s">
        <v>232</v>
      </c>
      <c r="E59" s="160" t="s">
        <v>233</v>
      </c>
      <c r="F59" s="160" t="s">
        <v>234</v>
      </c>
      <c r="G59" s="160" t="s">
        <v>251</v>
      </c>
      <c r="H59" s="160" t="s">
        <v>252</v>
      </c>
      <c r="I59" s="161">
        <v>11.2</v>
      </c>
      <c r="J59" s="160" t="s">
        <v>332</v>
      </c>
      <c r="K59" s="160" t="s">
        <v>333</v>
      </c>
      <c r="L59" s="160" t="s">
        <v>239</v>
      </c>
      <c r="M59" s="162">
        <v>45530</v>
      </c>
      <c r="N59" s="160" t="s">
        <v>240</v>
      </c>
      <c r="O59" s="163"/>
      <c r="P59" s="163"/>
      <c r="Q59" s="160" t="s">
        <v>241</v>
      </c>
      <c r="R59" s="163"/>
      <c r="S59" s="163"/>
      <c r="T59" s="160" t="s">
        <v>311</v>
      </c>
      <c r="U59" s="133" t="s">
        <v>243</v>
      </c>
      <c r="V59" s="133" t="s">
        <v>244</v>
      </c>
      <c r="X59" s="133" t="s">
        <v>245</v>
      </c>
      <c r="AC59" s="133" t="s">
        <v>246</v>
      </c>
      <c r="AD59" s="133"/>
      <c r="AE59" s="133"/>
      <c r="AF59" t="s">
        <v>312</v>
      </c>
      <c r="AG59" t="s">
        <v>261</v>
      </c>
      <c r="AH59" t="s">
        <v>130</v>
      </c>
      <c r="AI59" s="148" t="str">
        <f t="shared" si="0"/>
        <v>2024/08/20</v>
      </c>
      <c r="AL59" t="s">
        <v>249</v>
      </c>
      <c r="AM59" t="s">
        <v>250</v>
      </c>
    </row>
    <row r="60" spans="1:39" x14ac:dyDescent="0.25">
      <c r="A60" s="160" t="s">
        <v>229</v>
      </c>
      <c r="B60" s="160" t="s">
        <v>230</v>
      </c>
      <c r="C60" s="160" t="s">
        <v>303</v>
      </c>
      <c r="D60" s="160" t="s">
        <v>232</v>
      </c>
      <c r="E60" s="160" t="s">
        <v>233</v>
      </c>
      <c r="F60" s="160" t="s">
        <v>234</v>
      </c>
      <c r="G60" s="160" t="s">
        <v>251</v>
      </c>
      <c r="H60" s="160" t="s">
        <v>252</v>
      </c>
      <c r="I60" s="161">
        <v>18.850000000000001</v>
      </c>
      <c r="J60" s="160" t="s">
        <v>332</v>
      </c>
      <c r="K60" s="160" t="s">
        <v>333</v>
      </c>
      <c r="L60" s="160" t="s">
        <v>239</v>
      </c>
      <c r="M60" s="162">
        <v>45530</v>
      </c>
      <c r="N60" s="160" t="s">
        <v>240</v>
      </c>
      <c r="O60" s="163"/>
      <c r="P60" s="163"/>
      <c r="Q60" s="160" t="s">
        <v>241</v>
      </c>
      <c r="R60" s="163"/>
      <c r="S60" s="163"/>
      <c r="T60" s="160" t="s">
        <v>337</v>
      </c>
      <c r="U60" s="133" t="s">
        <v>243</v>
      </c>
      <c r="V60" s="133" t="s">
        <v>244</v>
      </c>
      <c r="X60" s="133" t="s">
        <v>245</v>
      </c>
      <c r="AC60" s="133" t="s">
        <v>246</v>
      </c>
      <c r="AD60" s="133"/>
      <c r="AE60" s="133"/>
      <c r="AF60" t="s">
        <v>308</v>
      </c>
      <c r="AG60" t="s">
        <v>261</v>
      </c>
      <c r="AH60" t="s">
        <v>143</v>
      </c>
      <c r="AI60" s="148" t="str">
        <f t="shared" si="0"/>
        <v>2024/09/05</v>
      </c>
      <c r="AL60" t="s">
        <v>249</v>
      </c>
      <c r="AM60" t="s">
        <v>250</v>
      </c>
    </row>
    <row r="61" spans="1:39" x14ac:dyDescent="0.25">
      <c r="A61" s="160" t="s">
        <v>229</v>
      </c>
      <c r="B61" s="160" t="s">
        <v>230</v>
      </c>
      <c r="C61" s="160" t="s">
        <v>303</v>
      </c>
      <c r="D61" s="160" t="s">
        <v>232</v>
      </c>
      <c r="E61" s="160" t="s">
        <v>233</v>
      </c>
      <c r="F61" s="160" t="s">
        <v>234</v>
      </c>
      <c r="G61" s="160" t="s">
        <v>251</v>
      </c>
      <c r="H61" s="160" t="s">
        <v>252</v>
      </c>
      <c r="I61" s="161">
        <v>18.850000000000001</v>
      </c>
      <c r="J61" s="160" t="s">
        <v>332</v>
      </c>
      <c r="K61" s="160" t="s">
        <v>333</v>
      </c>
      <c r="L61" s="160" t="s">
        <v>239</v>
      </c>
      <c r="M61" s="162">
        <v>45530</v>
      </c>
      <c r="N61" s="160" t="s">
        <v>240</v>
      </c>
      <c r="O61" s="163"/>
      <c r="P61" s="163"/>
      <c r="Q61" s="160" t="s">
        <v>241</v>
      </c>
      <c r="R61" s="163"/>
      <c r="S61" s="163"/>
      <c r="T61" s="160" t="s">
        <v>323</v>
      </c>
      <c r="U61" s="133" t="s">
        <v>243</v>
      </c>
      <c r="V61" s="133" t="s">
        <v>244</v>
      </c>
      <c r="X61" s="133" t="s">
        <v>245</v>
      </c>
      <c r="AC61" s="133" t="s">
        <v>246</v>
      </c>
      <c r="AD61" s="133"/>
      <c r="AE61" s="133"/>
      <c r="AF61" s="149" t="s">
        <v>315</v>
      </c>
      <c r="AG61" t="s">
        <v>261</v>
      </c>
      <c r="AH61" s="133" t="s">
        <v>142</v>
      </c>
      <c r="AI61" s="148" t="str">
        <f t="shared" si="0"/>
        <v>2024/08/22</v>
      </c>
      <c r="AK61" s="149" t="s">
        <v>226</v>
      </c>
      <c r="AL61" t="s">
        <v>249</v>
      </c>
      <c r="AM61" t="s">
        <v>250</v>
      </c>
    </row>
    <row r="62" spans="1:39" x14ac:dyDescent="0.25">
      <c r="A62" s="160" t="s">
        <v>229</v>
      </c>
      <c r="B62" s="160" t="s">
        <v>230</v>
      </c>
      <c r="C62" s="160" t="s">
        <v>303</v>
      </c>
      <c r="D62" s="160" t="s">
        <v>232</v>
      </c>
      <c r="E62" s="160" t="s">
        <v>233</v>
      </c>
      <c r="F62" s="160" t="s">
        <v>234</v>
      </c>
      <c r="G62" s="160" t="s">
        <v>251</v>
      </c>
      <c r="H62" s="160" t="s">
        <v>252</v>
      </c>
      <c r="I62" s="161">
        <v>18.850000000000001</v>
      </c>
      <c r="J62" s="160" t="s">
        <v>332</v>
      </c>
      <c r="K62" s="160" t="s">
        <v>333</v>
      </c>
      <c r="L62" s="160" t="s">
        <v>239</v>
      </c>
      <c r="M62" s="162">
        <v>45530</v>
      </c>
      <c r="N62" s="160" t="s">
        <v>240</v>
      </c>
      <c r="O62" s="163"/>
      <c r="P62" s="163"/>
      <c r="Q62" s="160" t="s">
        <v>241</v>
      </c>
      <c r="R62" s="163"/>
      <c r="S62" s="163"/>
      <c r="T62" s="160" t="s">
        <v>338</v>
      </c>
      <c r="U62" s="133" t="s">
        <v>243</v>
      </c>
      <c r="V62" s="133" t="s">
        <v>244</v>
      </c>
      <c r="X62" s="133" t="s">
        <v>245</v>
      </c>
      <c r="AC62" s="133" t="s">
        <v>246</v>
      </c>
      <c r="AD62" s="133"/>
      <c r="AE62" s="133"/>
      <c r="AF62" t="s">
        <v>310</v>
      </c>
      <c r="AG62" t="s">
        <v>261</v>
      </c>
      <c r="AH62" t="s">
        <v>142</v>
      </c>
      <c r="AI62" s="148" t="str">
        <f t="shared" si="0"/>
        <v>2024/09/26</v>
      </c>
      <c r="AL62" t="s">
        <v>249</v>
      </c>
      <c r="AM62" t="s">
        <v>250</v>
      </c>
    </row>
    <row r="63" spans="1:39" ht="13" x14ac:dyDescent="0.3">
      <c r="A63" s="160" t="s">
        <v>229</v>
      </c>
      <c r="B63" s="160" t="s">
        <v>230</v>
      </c>
      <c r="C63" s="160" t="s">
        <v>303</v>
      </c>
      <c r="D63" s="160" t="s">
        <v>232</v>
      </c>
      <c r="E63" s="160" t="s">
        <v>233</v>
      </c>
      <c r="F63" s="160" t="s">
        <v>234</v>
      </c>
      <c r="G63" s="160" t="s">
        <v>235</v>
      </c>
      <c r="H63" s="160" t="s">
        <v>236</v>
      </c>
      <c r="I63" s="161">
        <v>-298.83</v>
      </c>
      <c r="J63" s="160" t="s">
        <v>339</v>
      </c>
      <c r="K63" s="160" t="s">
        <v>340</v>
      </c>
      <c r="L63" s="160" t="s">
        <v>239</v>
      </c>
      <c r="M63" s="162">
        <v>45530</v>
      </c>
      <c r="N63" s="160" t="s">
        <v>265</v>
      </c>
      <c r="O63" s="163"/>
      <c r="P63" s="163"/>
      <c r="Q63" s="160" t="s">
        <v>241</v>
      </c>
      <c r="R63" s="163"/>
      <c r="S63" s="163"/>
      <c r="T63" s="160" t="s">
        <v>341</v>
      </c>
      <c r="U63" s="133" t="s">
        <v>243</v>
      </c>
      <c r="V63" s="133" t="s">
        <v>244</v>
      </c>
      <c r="X63" s="133" t="s">
        <v>245</v>
      </c>
      <c r="AC63" s="133" t="s">
        <v>246</v>
      </c>
      <c r="AD63" s="133"/>
      <c r="AE63" s="133"/>
      <c r="AF63" t="s">
        <v>770</v>
      </c>
      <c r="AG63" s="149" t="s">
        <v>248</v>
      </c>
      <c r="AI63" s="148" t="str">
        <f t="shared" si="0"/>
        <v>2024/08/08</v>
      </c>
      <c r="AJ63" s="21" t="s">
        <v>764</v>
      </c>
      <c r="AK63" t="s">
        <v>226</v>
      </c>
      <c r="AL63" t="s">
        <v>249</v>
      </c>
      <c r="AM63" t="s">
        <v>766</v>
      </c>
    </row>
    <row r="64" spans="1:39" x14ac:dyDescent="0.25">
      <c r="A64" s="160" t="s">
        <v>229</v>
      </c>
      <c r="B64" s="160" t="s">
        <v>230</v>
      </c>
      <c r="C64" s="160" t="s">
        <v>303</v>
      </c>
      <c r="D64" s="160" t="s">
        <v>232</v>
      </c>
      <c r="E64" s="160" t="s">
        <v>233</v>
      </c>
      <c r="F64" s="160" t="s">
        <v>234</v>
      </c>
      <c r="G64" s="160" t="s">
        <v>251</v>
      </c>
      <c r="H64" s="160" t="s">
        <v>252</v>
      </c>
      <c r="I64" s="161">
        <v>0.56000000000000005</v>
      </c>
      <c r="J64" s="160" t="s">
        <v>339</v>
      </c>
      <c r="K64" s="160" t="s">
        <v>340</v>
      </c>
      <c r="L64" s="160" t="s">
        <v>239</v>
      </c>
      <c r="M64" s="162">
        <v>45530</v>
      </c>
      <c r="N64" s="160" t="s">
        <v>240</v>
      </c>
      <c r="O64" s="163"/>
      <c r="P64" s="163"/>
      <c r="Q64" s="160" t="s">
        <v>241</v>
      </c>
      <c r="R64" s="163"/>
      <c r="S64" s="163"/>
      <c r="T64" s="160" t="s">
        <v>325</v>
      </c>
      <c r="U64" s="133" t="s">
        <v>243</v>
      </c>
      <c r="V64" s="133" t="s">
        <v>244</v>
      </c>
      <c r="X64" s="133" t="s">
        <v>245</v>
      </c>
      <c r="AC64" s="133" t="s">
        <v>246</v>
      </c>
      <c r="AD64" s="133"/>
      <c r="AE64" s="133"/>
      <c r="AF64" t="s">
        <v>140</v>
      </c>
      <c r="AG64" t="s">
        <v>261</v>
      </c>
      <c r="AH64" s="133" t="s">
        <v>258</v>
      </c>
      <c r="AI64" s="148" t="str">
        <f t="shared" si="0"/>
        <v>2024/08/15</v>
      </c>
      <c r="AL64" t="s">
        <v>249</v>
      </c>
      <c r="AM64" t="s">
        <v>250</v>
      </c>
    </row>
    <row r="65" spans="1:39" x14ac:dyDescent="0.25">
      <c r="A65" s="160" t="s">
        <v>229</v>
      </c>
      <c r="B65" s="160" t="s">
        <v>230</v>
      </c>
      <c r="C65" s="160" t="s">
        <v>303</v>
      </c>
      <c r="D65" s="160" t="s">
        <v>232</v>
      </c>
      <c r="E65" s="160" t="s">
        <v>233</v>
      </c>
      <c r="F65" s="160" t="s">
        <v>234</v>
      </c>
      <c r="G65" s="160" t="s">
        <v>251</v>
      </c>
      <c r="H65" s="160" t="s">
        <v>252</v>
      </c>
      <c r="I65" s="161">
        <v>146.96</v>
      </c>
      <c r="J65" s="160" t="s">
        <v>339</v>
      </c>
      <c r="K65" s="160" t="s">
        <v>340</v>
      </c>
      <c r="L65" s="160" t="s">
        <v>239</v>
      </c>
      <c r="M65" s="162">
        <v>45530</v>
      </c>
      <c r="N65" s="160" t="s">
        <v>240</v>
      </c>
      <c r="O65" s="163"/>
      <c r="P65" s="163"/>
      <c r="Q65" s="160" t="s">
        <v>241</v>
      </c>
      <c r="R65" s="163"/>
      <c r="S65" s="163"/>
      <c r="T65" s="160" t="s">
        <v>342</v>
      </c>
      <c r="U65" s="133" t="s">
        <v>243</v>
      </c>
      <c r="V65" s="133" t="s">
        <v>244</v>
      </c>
      <c r="X65" s="133" t="s">
        <v>245</v>
      </c>
      <c r="AC65" s="133" t="s">
        <v>246</v>
      </c>
      <c r="AD65" s="133"/>
      <c r="AE65" s="133"/>
      <c r="AF65" t="s">
        <v>138</v>
      </c>
      <c r="AG65" t="s">
        <v>134</v>
      </c>
      <c r="AH65" t="s">
        <v>139</v>
      </c>
      <c r="AI65" s="148" t="str">
        <f t="shared" si="0"/>
        <v>2024/07/26</v>
      </c>
      <c r="AL65" t="s">
        <v>249</v>
      </c>
      <c r="AM65" t="s">
        <v>250</v>
      </c>
    </row>
    <row r="66" spans="1:39" x14ac:dyDescent="0.25">
      <c r="A66" s="160" t="s">
        <v>229</v>
      </c>
      <c r="B66" s="160" t="s">
        <v>230</v>
      </c>
      <c r="C66" s="160" t="s">
        <v>303</v>
      </c>
      <c r="D66" s="160" t="s">
        <v>232</v>
      </c>
      <c r="E66" s="160" t="s">
        <v>233</v>
      </c>
      <c r="F66" s="160" t="s">
        <v>234</v>
      </c>
      <c r="G66" s="160" t="s">
        <v>235</v>
      </c>
      <c r="H66" s="160" t="s">
        <v>236</v>
      </c>
      <c r="I66" s="161">
        <v>312.26</v>
      </c>
      <c r="J66" s="160" t="s">
        <v>339</v>
      </c>
      <c r="K66" s="160" t="s">
        <v>340</v>
      </c>
      <c r="L66" s="160" t="s">
        <v>239</v>
      </c>
      <c r="M66" s="162">
        <v>45530</v>
      </c>
      <c r="N66" s="160" t="s">
        <v>240</v>
      </c>
      <c r="O66" s="163"/>
      <c r="P66" s="163"/>
      <c r="Q66" s="160" t="s">
        <v>241</v>
      </c>
      <c r="R66" s="163"/>
      <c r="S66" s="163"/>
      <c r="T66" s="160" t="s">
        <v>314</v>
      </c>
      <c r="U66" s="133" t="s">
        <v>243</v>
      </c>
      <c r="V66" s="133" t="s">
        <v>244</v>
      </c>
      <c r="X66" s="133" t="s">
        <v>245</v>
      </c>
      <c r="AC66" s="133" t="s">
        <v>246</v>
      </c>
      <c r="AD66" s="133"/>
      <c r="AE66" s="133"/>
      <c r="AF66" s="149" t="s">
        <v>315</v>
      </c>
      <c r="AG66" t="s">
        <v>264</v>
      </c>
      <c r="AH66" s="133" t="s">
        <v>142</v>
      </c>
      <c r="AI66" s="148" t="str">
        <f t="shared" si="0"/>
        <v>2024/08/22</v>
      </c>
      <c r="AK66" s="149" t="s">
        <v>226</v>
      </c>
      <c r="AL66" t="s">
        <v>249</v>
      </c>
      <c r="AM66" t="s">
        <v>250</v>
      </c>
    </row>
    <row r="67" spans="1:39" x14ac:dyDescent="0.25">
      <c r="A67" s="160" t="s">
        <v>229</v>
      </c>
      <c r="B67" s="160" t="s">
        <v>230</v>
      </c>
      <c r="C67" s="160" t="s">
        <v>303</v>
      </c>
      <c r="D67" s="160" t="s">
        <v>232</v>
      </c>
      <c r="E67" s="160" t="s">
        <v>233</v>
      </c>
      <c r="F67" s="160" t="s">
        <v>234</v>
      </c>
      <c r="G67" s="160" t="s">
        <v>251</v>
      </c>
      <c r="H67" s="160" t="s">
        <v>252</v>
      </c>
      <c r="I67" s="161">
        <v>11.2</v>
      </c>
      <c r="J67" s="160" t="s">
        <v>339</v>
      </c>
      <c r="K67" s="160" t="s">
        <v>340</v>
      </c>
      <c r="L67" s="160" t="s">
        <v>239</v>
      </c>
      <c r="M67" s="162">
        <v>45530</v>
      </c>
      <c r="N67" s="160" t="s">
        <v>240</v>
      </c>
      <c r="O67" s="163"/>
      <c r="P67" s="163"/>
      <c r="Q67" s="160" t="s">
        <v>241</v>
      </c>
      <c r="R67" s="163"/>
      <c r="S67" s="163"/>
      <c r="T67" s="160" t="s">
        <v>337</v>
      </c>
      <c r="U67" s="133" t="s">
        <v>243</v>
      </c>
      <c r="V67" s="133" t="s">
        <v>244</v>
      </c>
      <c r="X67" s="133" t="s">
        <v>245</v>
      </c>
      <c r="AC67" s="133" t="s">
        <v>246</v>
      </c>
      <c r="AD67" s="133"/>
      <c r="AE67" s="133"/>
      <c r="AF67" t="s">
        <v>308</v>
      </c>
      <c r="AG67" t="s">
        <v>261</v>
      </c>
      <c r="AH67" t="s">
        <v>143</v>
      </c>
      <c r="AI67" s="148" t="str">
        <f t="shared" ref="AI67:AI69" si="1">RIGHT(T67,10)</f>
        <v>2024/09/05</v>
      </c>
      <c r="AL67" t="s">
        <v>249</v>
      </c>
      <c r="AM67" t="s">
        <v>250</v>
      </c>
    </row>
    <row r="68" spans="1:39" x14ac:dyDescent="0.25">
      <c r="A68" s="160" t="s">
        <v>229</v>
      </c>
      <c r="B68" s="160" t="s">
        <v>230</v>
      </c>
      <c r="C68" s="160" t="s">
        <v>303</v>
      </c>
      <c r="D68" s="160" t="s">
        <v>232</v>
      </c>
      <c r="E68" s="160" t="s">
        <v>233</v>
      </c>
      <c r="F68" s="160" t="s">
        <v>234</v>
      </c>
      <c r="G68" s="160" t="s">
        <v>235</v>
      </c>
      <c r="H68" s="160" t="s">
        <v>236</v>
      </c>
      <c r="I68" s="161">
        <v>87.65</v>
      </c>
      <c r="J68" s="160" t="s">
        <v>339</v>
      </c>
      <c r="K68" s="160" t="s">
        <v>340</v>
      </c>
      <c r="L68" s="160" t="s">
        <v>239</v>
      </c>
      <c r="M68" s="162">
        <v>45530</v>
      </c>
      <c r="N68" s="160" t="s">
        <v>240</v>
      </c>
      <c r="O68" s="163"/>
      <c r="P68" s="163"/>
      <c r="Q68" s="160" t="s">
        <v>241</v>
      </c>
      <c r="R68" s="163"/>
      <c r="S68" s="163"/>
      <c r="T68" s="160" t="s">
        <v>317</v>
      </c>
      <c r="U68" s="133" t="s">
        <v>243</v>
      </c>
      <c r="V68" s="133" t="s">
        <v>244</v>
      </c>
      <c r="X68" s="133" t="s">
        <v>245</v>
      </c>
      <c r="AC68" s="133" t="s">
        <v>246</v>
      </c>
      <c r="AD68" s="133"/>
      <c r="AE68" s="133"/>
      <c r="AF68" t="s">
        <v>312</v>
      </c>
      <c r="AG68" t="s">
        <v>343</v>
      </c>
      <c r="AH68" t="s">
        <v>130</v>
      </c>
      <c r="AI68" s="148" t="str">
        <f t="shared" si="1"/>
        <v>2024/08/20</v>
      </c>
      <c r="AL68" t="s">
        <v>249</v>
      </c>
      <c r="AM68" t="s">
        <v>250</v>
      </c>
    </row>
    <row r="69" spans="1:39" x14ac:dyDescent="0.25">
      <c r="A69" s="160" t="s">
        <v>229</v>
      </c>
      <c r="B69" s="160" t="s">
        <v>230</v>
      </c>
      <c r="C69" s="160" t="s">
        <v>303</v>
      </c>
      <c r="D69" s="160" t="s">
        <v>232</v>
      </c>
      <c r="E69" s="160" t="s">
        <v>233</v>
      </c>
      <c r="F69" s="160" t="s">
        <v>234</v>
      </c>
      <c r="G69" s="160" t="s">
        <v>251</v>
      </c>
      <c r="H69" s="160" t="s">
        <v>252</v>
      </c>
      <c r="I69" s="161">
        <v>43.48</v>
      </c>
      <c r="J69" s="160" t="s">
        <v>339</v>
      </c>
      <c r="K69" s="160" t="s">
        <v>340</v>
      </c>
      <c r="L69" s="160" t="s">
        <v>239</v>
      </c>
      <c r="M69" s="162">
        <v>45530</v>
      </c>
      <c r="N69" s="160" t="s">
        <v>240</v>
      </c>
      <c r="O69" s="163"/>
      <c r="P69" s="163"/>
      <c r="Q69" s="160" t="s">
        <v>241</v>
      </c>
      <c r="R69" s="163"/>
      <c r="S69" s="163"/>
      <c r="T69" s="160" t="s">
        <v>344</v>
      </c>
      <c r="U69" s="133" t="s">
        <v>243</v>
      </c>
      <c r="V69" s="133" t="s">
        <v>244</v>
      </c>
      <c r="X69" s="133" t="s">
        <v>245</v>
      </c>
      <c r="AC69" s="133" t="s">
        <v>246</v>
      </c>
      <c r="AD69" s="133"/>
      <c r="AE69" s="133"/>
      <c r="AF69" t="s">
        <v>312</v>
      </c>
      <c r="AG69" t="s">
        <v>345</v>
      </c>
      <c r="AH69" t="s">
        <v>130</v>
      </c>
      <c r="AI69" s="148" t="str">
        <f t="shared" si="1"/>
        <v>2024/08/20</v>
      </c>
      <c r="AL69" t="s">
        <v>249</v>
      </c>
      <c r="AM69" t="s">
        <v>250</v>
      </c>
    </row>
    <row r="70" spans="1:39" x14ac:dyDescent="0.25">
      <c r="A70" s="160" t="s">
        <v>229</v>
      </c>
      <c r="B70" s="160" t="s">
        <v>230</v>
      </c>
      <c r="C70" s="160" t="s">
        <v>346</v>
      </c>
      <c r="D70" s="160" t="s">
        <v>232</v>
      </c>
      <c r="E70" s="160" t="s">
        <v>233</v>
      </c>
      <c r="F70" s="160" t="s">
        <v>234</v>
      </c>
      <c r="G70" s="160" t="s">
        <v>251</v>
      </c>
      <c r="H70" s="160" t="s">
        <v>252</v>
      </c>
      <c r="I70" s="161">
        <v>8.4</v>
      </c>
      <c r="J70" s="160" t="s">
        <v>347</v>
      </c>
      <c r="K70" s="160" t="s">
        <v>348</v>
      </c>
      <c r="L70" s="160" t="s">
        <v>239</v>
      </c>
      <c r="M70" s="162">
        <v>45560</v>
      </c>
      <c r="N70" s="160" t="s">
        <v>240</v>
      </c>
      <c r="O70" s="163"/>
      <c r="P70" s="163"/>
      <c r="Q70" s="160" t="s">
        <v>241</v>
      </c>
      <c r="R70" s="163"/>
      <c r="S70" s="163"/>
      <c r="T70" s="160" t="s">
        <v>323</v>
      </c>
      <c r="U70" s="133" t="s">
        <v>243</v>
      </c>
      <c r="V70" s="133" t="s">
        <v>244</v>
      </c>
      <c r="X70" s="133" t="s">
        <v>245</v>
      </c>
      <c r="AC70" s="133" t="s">
        <v>246</v>
      </c>
      <c r="AD70" s="133"/>
      <c r="AE70" s="133"/>
      <c r="AF70" s="149" t="s">
        <v>315</v>
      </c>
      <c r="AG70" t="s">
        <v>261</v>
      </c>
      <c r="AH70" s="133" t="s">
        <v>142</v>
      </c>
      <c r="AI70" s="148" t="str">
        <f t="shared" ref="AI70:AI101" si="2">RIGHT(T70,10)</f>
        <v>2024/08/22</v>
      </c>
      <c r="AK70" s="149" t="s">
        <v>226</v>
      </c>
      <c r="AL70" t="s">
        <v>249</v>
      </c>
      <c r="AM70" t="s">
        <v>250</v>
      </c>
    </row>
    <row r="71" spans="1:39" x14ac:dyDescent="0.25">
      <c r="A71" s="160" t="s">
        <v>229</v>
      </c>
      <c r="B71" s="160" t="s">
        <v>230</v>
      </c>
      <c r="C71" s="160" t="s">
        <v>346</v>
      </c>
      <c r="D71" s="160" t="s">
        <v>232</v>
      </c>
      <c r="E71" s="160" t="s">
        <v>233</v>
      </c>
      <c r="F71" s="160" t="s">
        <v>234</v>
      </c>
      <c r="G71" s="160" t="s">
        <v>251</v>
      </c>
      <c r="H71" s="160" t="s">
        <v>252</v>
      </c>
      <c r="I71" s="161">
        <v>0.56000000000000005</v>
      </c>
      <c r="J71" s="160" t="s">
        <v>347</v>
      </c>
      <c r="K71" s="160" t="s">
        <v>348</v>
      </c>
      <c r="L71" s="160" t="s">
        <v>239</v>
      </c>
      <c r="M71" s="162">
        <v>45560</v>
      </c>
      <c r="N71" s="160" t="s">
        <v>240</v>
      </c>
      <c r="O71" s="163"/>
      <c r="P71" s="163"/>
      <c r="Q71" s="160" t="s">
        <v>241</v>
      </c>
      <c r="R71" s="163"/>
      <c r="S71" s="163"/>
      <c r="T71" s="160" t="s">
        <v>323</v>
      </c>
      <c r="U71" s="133" t="s">
        <v>243</v>
      </c>
      <c r="V71" s="133" t="s">
        <v>244</v>
      </c>
      <c r="X71" s="133" t="s">
        <v>245</v>
      </c>
      <c r="AC71" s="133" t="s">
        <v>246</v>
      </c>
      <c r="AD71" s="133"/>
      <c r="AE71" s="133"/>
      <c r="AF71" s="149" t="s">
        <v>315</v>
      </c>
      <c r="AG71" t="s">
        <v>261</v>
      </c>
      <c r="AH71" s="133" t="s">
        <v>142</v>
      </c>
      <c r="AI71" s="148" t="str">
        <f t="shared" si="2"/>
        <v>2024/08/22</v>
      </c>
      <c r="AK71" s="149" t="s">
        <v>226</v>
      </c>
      <c r="AL71" t="s">
        <v>249</v>
      </c>
      <c r="AM71" t="s">
        <v>250</v>
      </c>
    </row>
    <row r="72" spans="1:39" x14ac:dyDescent="0.25">
      <c r="A72" s="160" t="s">
        <v>229</v>
      </c>
      <c r="B72" s="160" t="s">
        <v>230</v>
      </c>
      <c r="C72" s="160" t="s">
        <v>346</v>
      </c>
      <c r="D72" s="160" t="s">
        <v>232</v>
      </c>
      <c r="E72" s="160" t="s">
        <v>233</v>
      </c>
      <c r="F72" s="160" t="s">
        <v>234</v>
      </c>
      <c r="G72" s="160" t="s">
        <v>251</v>
      </c>
      <c r="H72" s="160" t="s">
        <v>252</v>
      </c>
      <c r="I72" s="161">
        <v>-43.48</v>
      </c>
      <c r="J72" s="160" t="s">
        <v>347</v>
      </c>
      <c r="K72" s="160" t="s">
        <v>348</v>
      </c>
      <c r="L72" s="160" t="s">
        <v>239</v>
      </c>
      <c r="M72" s="162">
        <v>45560</v>
      </c>
      <c r="N72" s="160" t="s">
        <v>265</v>
      </c>
      <c r="O72" s="163"/>
      <c r="P72" s="163"/>
      <c r="Q72" s="160" t="s">
        <v>241</v>
      </c>
      <c r="R72" s="163"/>
      <c r="S72" s="163"/>
      <c r="T72" s="160" t="s">
        <v>349</v>
      </c>
      <c r="U72" s="133" t="s">
        <v>243</v>
      </c>
      <c r="V72" s="133" t="s">
        <v>244</v>
      </c>
      <c r="X72" s="133" t="s">
        <v>245</v>
      </c>
      <c r="AC72" s="133" t="s">
        <v>246</v>
      </c>
      <c r="AD72" s="133"/>
      <c r="AE72" s="133"/>
      <c r="AF72" s="149" t="s">
        <v>321</v>
      </c>
      <c r="AG72" s="149" t="s">
        <v>270</v>
      </c>
      <c r="AH72" t="s">
        <v>322</v>
      </c>
      <c r="AI72" s="148" t="s">
        <v>350</v>
      </c>
      <c r="AK72" s="149" t="s">
        <v>226</v>
      </c>
      <c r="AL72" t="s">
        <v>249</v>
      </c>
      <c r="AM72" t="s">
        <v>766</v>
      </c>
    </row>
    <row r="73" spans="1:39" x14ac:dyDescent="0.25">
      <c r="A73" s="160" t="s">
        <v>229</v>
      </c>
      <c r="B73" s="160" t="s">
        <v>230</v>
      </c>
      <c r="C73" s="160" t="s">
        <v>346</v>
      </c>
      <c r="D73" s="160" t="s">
        <v>232</v>
      </c>
      <c r="E73" s="160" t="s">
        <v>233</v>
      </c>
      <c r="F73" s="160" t="s">
        <v>234</v>
      </c>
      <c r="G73" s="160" t="s">
        <v>235</v>
      </c>
      <c r="H73" s="160" t="s">
        <v>236</v>
      </c>
      <c r="I73" s="161">
        <v>-402.31</v>
      </c>
      <c r="J73" s="160" t="s">
        <v>351</v>
      </c>
      <c r="K73" s="160" t="s">
        <v>352</v>
      </c>
      <c r="L73" s="160" t="s">
        <v>239</v>
      </c>
      <c r="M73" s="162">
        <v>45560</v>
      </c>
      <c r="N73" s="160" t="s">
        <v>265</v>
      </c>
      <c r="O73" s="163"/>
      <c r="P73" s="163"/>
      <c r="Q73" s="160" t="s">
        <v>241</v>
      </c>
      <c r="R73" s="163"/>
      <c r="S73" s="163"/>
      <c r="T73" s="160" t="s">
        <v>353</v>
      </c>
      <c r="U73" s="133" t="s">
        <v>243</v>
      </c>
      <c r="V73" s="133" t="s">
        <v>244</v>
      </c>
      <c r="X73" s="133" t="s">
        <v>245</v>
      </c>
      <c r="AC73" s="133" t="s">
        <v>246</v>
      </c>
      <c r="AD73" s="133"/>
      <c r="AE73" s="133"/>
      <c r="AF73" s="149" t="s">
        <v>321</v>
      </c>
      <c r="AG73" s="149" t="s">
        <v>248</v>
      </c>
      <c r="AH73" t="s">
        <v>322</v>
      </c>
      <c r="AI73" s="148" t="s">
        <v>350</v>
      </c>
      <c r="AK73" s="149" t="s">
        <v>226</v>
      </c>
      <c r="AL73" t="s">
        <v>249</v>
      </c>
      <c r="AM73" t="s">
        <v>766</v>
      </c>
    </row>
    <row r="74" spans="1:39" x14ac:dyDescent="0.25">
      <c r="A74" s="160" t="s">
        <v>229</v>
      </c>
      <c r="B74" s="160" t="s">
        <v>230</v>
      </c>
      <c r="C74" s="160" t="s">
        <v>346</v>
      </c>
      <c r="D74" s="160" t="s">
        <v>232</v>
      </c>
      <c r="E74" s="160" t="s">
        <v>233</v>
      </c>
      <c r="F74" s="160" t="s">
        <v>234</v>
      </c>
      <c r="G74" s="160" t="s">
        <v>251</v>
      </c>
      <c r="H74" s="160" t="s">
        <v>252</v>
      </c>
      <c r="I74" s="161">
        <v>-71.739999999999995</v>
      </c>
      <c r="J74" s="160" t="s">
        <v>351</v>
      </c>
      <c r="K74" s="160" t="s">
        <v>352</v>
      </c>
      <c r="L74" s="160" t="s">
        <v>239</v>
      </c>
      <c r="M74" s="162">
        <v>45560</v>
      </c>
      <c r="N74" s="160" t="s">
        <v>265</v>
      </c>
      <c r="O74" s="163"/>
      <c r="P74" s="163"/>
      <c r="Q74" s="160" t="s">
        <v>241</v>
      </c>
      <c r="R74" s="163"/>
      <c r="S74" s="163"/>
      <c r="T74" s="160" t="s">
        <v>354</v>
      </c>
      <c r="U74" s="133" t="s">
        <v>243</v>
      </c>
      <c r="V74" s="133" t="s">
        <v>244</v>
      </c>
      <c r="X74" s="133" t="s">
        <v>245</v>
      </c>
      <c r="AC74" s="133" t="s">
        <v>246</v>
      </c>
      <c r="AD74" s="133"/>
      <c r="AE74" s="133"/>
      <c r="AF74" t="s">
        <v>140</v>
      </c>
      <c r="AG74" t="s">
        <v>355</v>
      </c>
      <c r="AH74" s="133" t="s">
        <v>258</v>
      </c>
      <c r="AI74" s="148" t="str">
        <f t="shared" si="2"/>
        <v>2024/08/15</v>
      </c>
      <c r="AK74" s="149" t="s">
        <v>356</v>
      </c>
      <c r="AL74" t="s">
        <v>249</v>
      </c>
      <c r="AM74" t="s">
        <v>250</v>
      </c>
    </row>
    <row r="75" spans="1:39" x14ac:dyDescent="0.25">
      <c r="A75" s="160" t="s">
        <v>229</v>
      </c>
      <c r="B75" s="160" t="s">
        <v>230</v>
      </c>
      <c r="C75" s="160" t="s">
        <v>346</v>
      </c>
      <c r="D75" s="160" t="s">
        <v>232</v>
      </c>
      <c r="E75" s="160" t="s">
        <v>233</v>
      </c>
      <c r="F75" s="160" t="s">
        <v>234</v>
      </c>
      <c r="G75" s="160" t="s">
        <v>251</v>
      </c>
      <c r="H75" s="160" t="s">
        <v>252</v>
      </c>
      <c r="I75" s="161">
        <v>152.16999999999999</v>
      </c>
      <c r="J75" s="160" t="s">
        <v>351</v>
      </c>
      <c r="K75" s="160" t="s">
        <v>352</v>
      </c>
      <c r="L75" s="160" t="s">
        <v>239</v>
      </c>
      <c r="M75" s="162">
        <v>45560</v>
      </c>
      <c r="N75" s="160" t="s">
        <v>240</v>
      </c>
      <c r="O75" s="163"/>
      <c r="P75" s="163"/>
      <c r="Q75" s="160" t="s">
        <v>241</v>
      </c>
      <c r="R75" s="163"/>
      <c r="S75" s="163"/>
      <c r="T75" s="160" t="s">
        <v>357</v>
      </c>
      <c r="U75" s="133" t="s">
        <v>243</v>
      </c>
      <c r="V75" s="133" t="s">
        <v>244</v>
      </c>
      <c r="X75" s="133" t="s">
        <v>245</v>
      </c>
      <c r="AC75" s="133" t="s">
        <v>246</v>
      </c>
      <c r="AD75" s="133"/>
      <c r="AE75" s="133"/>
      <c r="AF75" s="149" t="s">
        <v>315</v>
      </c>
      <c r="AG75" t="s">
        <v>358</v>
      </c>
      <c r="AH75" s="133" t="s">
        <v>142</v>
      </c>
      <c r="AI75" s="148" t="str">
        <f t="shared" si="2"/>
        <v>2024/08/22</v>
      </c>
      <c r="AJ75" t="s">
        <v>331</v>
      </c>
      <c r="AK75" s="149" t="s">
        <v>226</v>
      </c>
      <c r="AL75" t="s">
        <v>249</v>
      </c>
      <c r="AM75" t="s">
        <v>250</v>
      </c>
    </row>
    <row r="76" spans="1:39" x14ac:dyDescent="0.25">
      <c r="A76" s="160" t="s">
        <v>229</v>
      </c>
      <c r="B76" s="160" t="s">
        <v>230</v>
      </c>
      <c r="C76" s="160" t="s">
        <v>346</v>
      </c>
      <c r="D76" s="160" t="s">
        <v>232</v>
      </c>
      <c r="E76" s="160" t="s">
        <v>233</v>
      </c>
      <c r="F76" s="160" t="s">
        <v>234</v>
      </c>
      <c r="G76" s="160" t="s">
        <v>251</v>
      </c>
      <c r="H76" s="160" t="s">
        <v>252</v>
      </c>
      <c r="I76" s="161">
        <v>11.2</v>
      </c>
      <c r="J76" s="160" t="s">
        <v>359</v>
      </c>
      <c r="K76" s="160" t="s">
        <v>360</v>
      </c>
      <c r="L76" s="160" t="s">
        <v>239</v>
      </c>
      <c r="M76" s="162">
        <v>45560</v>
      </c>
      <c r="N76" s="160" t="s">
        <v>240</v>
      </c>
      <c r="O76" s="163"/>
      <c r="P76" s="163"/>
      <c r="Q76" s="160" t="s">
        <v>241</v>
      </c>
      <c r="R76" s="163"/>
      <c r="S76" s="163"/>
      <c r="T76" s="160" t="s">
        <v>361</v>
      </c>
      <c r="U76" s="133" t="s">
        <v>243</v>
      </c>
      <c r="V76" s="133" t="s">
        <v>244</v>
      </c>
      <c r="X76" s="133" t="s">
        <v>245</v>
      </c>
      <c r="AC76" s="133" t="s">
        <v>246</v>
      </c>
      <c r="AD76" s="133"/>
      <c r="AE76" s="133"/>
      <c r="AF76" s="149" t="s">
        <v>321</v>
      </c>
      <c r="AG76" t="s">
        <v>261</v>
      </c>
      <c r="AH76" t="s">
        <v>322</v>
      </c>
      <c r="AI76" s="148" t="s">
        <v>350</v>
      </c>
      <c r="AK76" s="149" t="s">
        <v>226</v>
      </c>
      <c r="AL76" t="s">
        <v>249</v>
      </c>
      <c r="AM76" t="s">
        <v>766</v>
      </c>
    </row>
    <row r="77" spans="1:39" x14ac:dyDescent="0.25">
      <c r="A77" s="160" t="s">
        <v>229</v>
      </c>
      <c r="B77" s="160" t="s">
        <v>230</v>
      </c>
      <c r="C77" s="160" t="s">
        <v>346</v>
      </c>
      <c r="D77" s="160" t="s">
        <v>232</v>
      </c>
      <c r="E77" s="160" t="s">
        <v>233</v>
      </c>
      <c r="F77" s="160" t="s">
        <v>234</v>
      </c>
      <c r="G77" s="160" t="s">
        <v>235</v>
      </c>
      <c r="H77" s="160" t="s">
        <v>236</v>
      </c>
      <c r="I77" s="161">
        <v>-287.62</v>
      </c>
      <c r="J77" s="160" t="s">
        <v>359</v>
      </c>
      <c r="K77" s="160" t="s">
        <v>360</v>
      </c>
      <c r="L77" s="160" t="s">
        <v>239</v>
      </c>
      <c r="M77" s="162">
        <v>45560</v>
      </c>
      <c r="N77" s="160" t="s">
        <v>265</v>
      </c>
      <c r="O77" s="163"/>
      <c r="P77" s="163"/>
      <c r="Q77" s="160" t="s">
        <v>241</v>
      </c>
      <c r="R77" s="163"/>
      <c r="S77" s="163"/>
      <c r="T77" s="160" t="s">
        <v>314</v>
      </c>
      <c r="U77" s="133" t="s">
        <v>243</v>
      </c>
      <c r="V77" s="133" t="s">
        <v>244</v>
      </c>
      <c r="X77" s="133" t="s">
        <v>245</v>
      </c>
      <c r="AC77" s="133" t="s">
        <v>246</v>
      </c>
      <c r="AD77" s="133"/>
      <c r="AE77" s="133"/>
      <c r="AF77" s="149" t="s">
        <v>315</v>
      </c>
      <c r="AG77" s="149" t="s">
        <v>362</v>
      </c>
      <c r="AH77" s="133" t="s">
        <v>142</v>
      </c>
      <c r="AI77" s="148" t="str">
        <f t="shared" si="2"/>
        <v>2024/08/22</v>
      </c>
      <c r="AK77" s="149" t="s">
        <v>226</v>
      </c>
      <c r="AL77" t="s">
        <v>249</v>
      </c>
      <c r="AM77" t="s">
        <v>250</v>
      </c>
    </row>
    <row r="78" spans="1:39" x14ac:dyDescent="0.25">
      <c r="A78" s="160" t="s">
        <v>229</v>
      </c>
      <c r="B78" s="160" t="s">
        <v>230</v>
      </c>
      <c r="C78" s="160" t="s">
        <v>363</v>
      </c>
      <c r="D78" s="160" t="s">
        <v>232</v>
      </c>
      <c r="E78" s="160" t="s">
        <v>233</v>
      </c>
      <c r="F78" s="160" t="s">
        <v>234</v>
      </c>
      <c r="G78" s="160" t="s">
        <v>292</v>
      </c>
      <c r="H78" s="160" t="s">
        <v>293</v>
      </c>
      <c r="I78" s="161">
        <v>900</v>
      </c>
      <c r="J78" s="160"/>
      <c r="K78" s="160" t="s">
        <v>364</v>
      </c>
      <c r="L78" s="160" t="s">
        <v>295</v>
      </c>
      <c r="M78" s="162">
        <v>45579</v>
      </c>
      <c r="N78" s="160" t="s">
        <v>296</v>
      </c>
      <c r="O78" s="160" t="s">
        <v>297</v>
      </c>
      <c r="P78" s="160" t="s">
        <v>298</v>
      </c>
      <c r="Q78" s="160"/>
      <c r="R78" s="163"/>
      <c r="S78" s="163"/>
      <c r="T78" s="160" t="s">
        <v>299</v>
      </c>
      <c r="U78" s="133" t="s">
        <v>243</v>
      </c>
      <c r="V78" s="133" t="s">
        <v>244</v>
      </c>
      <c r="X78" s="133" t="s">
        <v>245</v>
      </c>
      <c r="Z78" s="133" t="s">
        <v>300</v>
      </c>
      <c r="AC78" s="133" t="s">
        <v>246</v>
      </c>
      <c r="AD78" s="133">
        <v>10</v>
      </c>
      <c r="AE78" s="133" t="s">
        <v>365</v>
      </c>
      <c r="AF78" t="s">
        <v>301</v>
      </c>
      <c r="AG78" t="s">
        <v>172</v>
      </c>
      <c r="AH78" s="133" t="s">
        <v>132</v>
      </c>
      <c r="AI78" s="148"/>
      <c r="AL78" t="s">
        <v>302</v>
      </c>
      <c r="AM78" t="s">
        <v>250</v>
      </c>
    </row>
    <row r="79" spans="1:39" x14ac:dyDescent="0.25">
      <c r="A79" s="160" t="s">
        <v>229</v>
      </c>
      <c r="B79" s="160" t="s">
        <v>230</v>
      </c>
      <c r="C79" s="160" t="s">
        <v>363</v>
      </c>
      <c r="D79" s="160" t="s">
        <v>232</v>
      </c>
      <c r="E79" s="160" t="s">
        <v>233</v>
      </c>
      <c r="F79" s="160" t="s">
        <v>234</v>
      </c>
      <c r="G79" s="160" t="s">
        <v>292</v>
      </c>
      <c r="H79" s="160" t="s">
        <v>293</v>
      </c>
      <c r="I79" s="161">
        <v>900</v>
      </c>
      <c r="J79" s="160"/>
      <c r="K79" s="160" t="s">
        <v>366</v>
      </c>
      <c r="L79" s="160" t="s">
        <v>295</v>
      </c>
      <c r="M79" s="162">
        <v>45580</v>
      </c>
      <c r="N79" s="160" t="s">
        <v>296</v>
      </c>
      <c r="O79" s="160" t="s">
        <v>297</v>
      </c>
      <c r="P79" s="160" t="s">
        <v>298</v>
      </c>
      <c r="Q79" s="160"/>
      <c r="R79" s="163"/>
      <c r="S79" s="163"/>
      <c r="T79" s="160" t="s">
        <v>299</v>
      </c>
      <c r="U79" s="133" t="s">
        <v>243</v>
      </c>
      <c r="V79" s="133" t="s">
        <v>244</v>
      </c>
      <c r="X79" s="133" t="s">
        <v>245</v>
      </c>
      <c r="Z79" s="133" t="s">
        <v>300</v>
      </c>
      <c r="AC79" s="133" t="s">
        <v>246</v>
      </c>
      <c r="AD79" s="133">
        <v>10</v>
      </c>
      <c r="AE79" s="133" t="s">
        <v>365</v>
      </c>
      <c r="AF79" t="s">
        <v>301</v>
      </c>
      <c r="AG79" t="s">
        <v>172</v>
      </c>
      <c r="AH79" s="133" t="s">
        <v>132</v>
      </c>
      <c r="AI79" s="148"/>
      <c r="AL79" t="s">
        <v>302</v>
      </c>
      <c r="AM79" t="s">
        <v>250</v>
      </c>
    </row>
    <row r="80" spans="1:39" x14ac:dyDescent="0.25">
      <c r="A80" s="160" t="s">
        <v>229</v>
      </c>
      <c r="B80" s="160" t="s">
        <v>230</v>
      </c>
      <c r="C80" s="160" t="s">
        <v>367</v>
      </c>
      <c r="D80" s="160" t="s">
        <v>232</v>
      </c>
      <c r="E80" s="160" t="s">
        <v>233</v>
      </c>
      <c r="F80" s="160" t="s">
        <v>234</v>
      </c>
      <c r="G80" s="160" t="s">
        <v>251</v>
      </c>
      <c r="H80" s="160" t="s">
        <v>252</v>
      </c>
      <c r="I80" s="161">
        <v>18.850000000000001</v>
      </c>
      <c r="J80" s="160" t="s">
        <v>368</v>
      </c>
      <c r="K80" s="160" t="s">
        <v>369</v>
      </c>
      <c r="L80" s="160" t="s">
        <v>239</v>
      </c>
      <c r="M80" s="162">
        <v>45600</v>
      </c>
      <c r="N80" s="160" t="s">
        <v>240</v>
      </c>
      <c r="O80" s="163"/>
      <c r="P80" s="163"/>
      <c r="Q80" s="160" t="s">
        <v>241</v>
      </c>
      <c r="R80" s="163"/>
      <c r="S80" s="163"/>
      <c r="T80" s="160" t="s">
        <v>370</v>
      </c>
      <c r="U80" s="133" t="s">
        <v>243</v>
      </c>
      <c r="V80" s="133" t="s">
        <v>244</v>
      </c>
      <c r="X80" s="133" t="s">
        <v>245</v>
      </c>
      <c r="AC80" s="133" t="s">
        <v>246</v>
      </c>
      <c r="AD80" s="133">
        <v>0</v>
      </c>
      <c r="AF80" t="s">
        <v>493</v>
      </c>
      <c r="AG80" t="s">
        <v>261</v>
      </c>
      <c r="AH80" t="s">
        <v>130</v>
      </c>
      <c r="AI80" s="148" t="str">
        <f t="shared" si="2"/>
        <v>2024/10/02</v>
      </c>
      <c r="AL80" t="s">
        <v>249</v>
      </c>
      <c r="AM80" t="s">
        <v>268</v>
      </c>
    </row>
    <row r="81" spans="1:88" x14ac:dyDescent="0.25">
      <c r="A81" s="160" t="s">
        <v>229</v>
      </c>
      <c r="B81" s="160" t="s">
        <v>230</v>
      </c>
      <c r="C81" s="160" t="s">
        <v>367</v>
      </c>
      <c r="D81" s="160" t="s">
        <v>232</v>
      </c>
      <c r="E81" s="160" t="s">
        <v>233</v>
      </c>
      <c r="F81" s="160" t="s">
        <v>234</v>
      </c>
      <c r="G81" s="160" t="s">
        <v>235</v>
      </c>
      <c r="H81" s="160" t="s">
        <v>236</v>
      </c>
      <c r="I81" s="161">
        <v>625.24</v>
      </c>
      <c r="J81" s="160" t="s">
        <v>368</v>
      </c>
      <c r="K81" s="160" t="s">
        <v>369</v>
      </c>
      <c r="L81" s="160" t="s">
        <v>239</v>
      </c>
      <c r="M81" s="162">
        <v>45600</v>
      </c>
      <c r="N81" s="160" t="s">
        <v>240</v>
      </c>
      <c r="O81" s="163"/>
      <c r="P81" s="163"/>
      <c r="Q81" s="160" t="s">
        <v>241</v>
      </c>
      <c r="R81" s="163"/>
      <c r="S81" s="163"/>
      <c r="T81" s="160" t="s">
        <v>371</v>
      </c>
      <c r="U81" s="133" t="s">
        <v>243</v>
      </c>
      <c r="V81" s="133" t="s">
        <v>244</v>
      </c>
      <c r="X81" s="133" t="s">
        <v>245</v>
      </c>
      <c r="AC81" s="133" t="s">
        <v>246</v>
      </c>
      <c r="AD81" s="133">
        <v>0</v>
      </c>
      <c r="AF81" t="s">
        <v>493</v>
      </c>
      <c r="AG81" t="s">
        <v>264</v>
      </c>
      <c r="AH81" t="s">
        <v>130</v>
      </c>
      <c r="AI81" s="148" t="str">
        <f t="shared" si="2"/>
        <v>2024/10/02</v>
      </c>
      <c r="AL81" t="s">
        <v>249</v>
      </c>
      <c r="AM81" t="s">
        <v>268</v>
      </c>
    </row>
    <row r="82" spans="1:88" s="152" customFormat="1" x14ac:dyDescent="0.25">
      <c r="A82" s="160" t="s">
        <v>229</v>
      </c>
      <c r="B82" s="160" t="s">
        <v>230</v>
      </c>
      <c r="C82" s="160" t="s">
        <v>367</v>
      </c>
      <c r="D82" s="160" t="s">
        <v>232</v>
      </c>
      <c r="E82" s="160" t="s">
        <v>233</v>
      </c>
      <c r="F82" s="160" t="s">
        <v>234</v>
      </c>
      <c r="G82" s="160" t="s">
        <v>235</v>
      </c>
      <c r="H82" s="160" t="s">
        <v>236</v>
      </c>
      <c r="I82" s="161">
        <v>914.82</v>
      </c>
      <c r="J82" s="160" t="s">
        <v>372</v>
      </c>
      <c r="K82" s="160" t="s">
        <v>373</v>
      </c>
      <c r="L82" s="160" t="s">
        <v>239</v>
      </c>
      <c r="M82" s="162">
        <v>45600</v>
      </c>
      <c r="N82" s="160" t="s">
        <v>240</v>
      </c>
      <c r="O82" s="163"/>
      <c r="P82" s="163"/>
      <c r="Q82" s="160" t="s">
        <v>241</v>
      </c>
      <c r="R82" s="163"/>
      <c r="S82" s="163"/>
      <c r="T82" s="160" t="s">
        <v>374</v>
      </c>
      <c r="U82" s="136" t="s">
        <v>243</v>
      </c>
      <c r="V82" s="136" t="s">
        <v>244</v>
      </c>
      <c r="X82" s="136" t="s">
        <v>245</v>
      </c>
      <c r="AC82" s="136" t="s">
        <v>246</v>
      </c>
      <c r="AD82" s="136">
        <v>0</v>
      </c>
      <c r="AF82" t="s">
        <v>779</v>
      </c>
      <c r="AG82" t="s">
        <v>264</v>
      </c>
      <c r="AH82" t="s">
        <v>513</v>
      </c>
      <c r="AI82" s="148" t="str">
        <f t="shared" si="2"/>
        <v>2024/10/24</v>
      </c>
      <c r="AJ82"/>
      <c r="AK82"/>
      <c r="AL82" t="s">
        <v>249</v>
      </c>
      <c r="AM82" t="s">
        <v>268</v>
      </c>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row>
    <row r="83" spans="1:88" s="152" customFormat="1" x14ac:dyDescent="0.25">
      <c r="A83" s="160" t="s">
        <v>229</v>
      </c>
      <c r="B83" s="160" t="s">
        <v>230</v>
      </c>
      <c r="C83" s="160" t="s">
        <v>367</v>
      </c>
      <c r="D83" s="160" t="s">
        <v>232</v>
      </c>
      <c r="E83" s="160" t="s">
        <v>233</v>
      </c>
      <c r="F83" s="160" t="s">
        <v>234</v>
      </c>
      <c r="G83" s="160" t="s">
        <v>251</v>
      </c>
      <c r="H83" s="160" t="s">
        <v>252</v>
      </c>
      <c r="I83" s="161">
        <v>47.39</v>
      </c>
      <c r="J83" s="160" t="s">
        <v>372</v>
      </c>
      <c r="K83" s="160" t="s">
        <v>373</v>
      </c>
      <c r="L83" s="160" t="s">
        <v>239</v>
      </c>
      <c r="M83" s="162">
        <v>45600</v>
      </c>
      <c r="N83" s="160" t="s">
        <v>240</v>
      </c>
      <c r="O83" s="163"/>
      <c r="P83" s="163"/>
      <c r="Q83" s="160" t="s">
        <v>241</v>
      </c>
      <c r="R83" s="163"/>
      <c r="S83" s="163"/>
      <c r="T83" s="160" t="s">
        <v>375</v>
      </c>
      <c r="U83" s="136" t="s">
        <v>243</v>
      </c>
      <c r="V83" s="136" t="s">
        <v>244</v>
      </c>
      <c r="X83" s="136" t="s">
        <v>245</v>
      </c>
      <c r="AC83" s="136" t="s">
        <v>246</v>
      </c>
      <c r="AD83" s="136">
        <v>0</v>
      </c>
      <c r="AF83" t="s">
        <v>493</v>
      </c>
      <c r="AG83" t="s">
        <v>498</v>
      </c>
      <c r="AH83" t="s">
        <v>132</v>
      </c>
      <c r="AI83" s="148" t="str">
        <f t="shared" si="2"/>
        <v>2024/10/02</v>
      </c>
      <c r="AJ83"/>
      <c r="AK83"/>
      <c r="AL83" t="s">
        <v>249</v>
      </c>
      <c r="AM83" t="s">
        <v>268</v>
      </c>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row>
    <row r="84" spans="1:88" s="152" customFormat="1" x14ac:dyDescent="0.25">
      <c r="A84" s="160" t="s">
        <v>229</v>
      </c>
      <c r="B84" s="160" t="s">
        <v>230</v>
      </c>
      <c r="C84" s="160" t="s">
        <v>367</v>
      </c>
      <c r="D84" s="160" t="s">
        <v>232</v>
      </c>
      <c r="E84" s="160" t="s">
        <v>233</v>
      </c>
      <c r="F84" s="160" t="s">
        <v>234</v>
      </c>
      <c r="G84" s="160" t="s">
        <v>251</v>
      </c>
      <c r="H84" s="160" t="s">
        <v>252</v>
      </c>
      <c r="I84" s="161">
        <v>124.35</v>
      </c>
      <c r="J84" s="160" t="s">
        <v>372</v>
      </c>
      <c r="K84" s="160" t="s">
        <v>373</v>
      </c>
      <c r="L84" s="160" t="s">
        <v>239</v>
      </c>
      <c r="M84" s="162">
        <v>45600</v>
      </c>
      <c r="N84" s="160" t="s">
        <v>240</v>
      </c>
      <c r="O84" s="163"/>
      <c r="P84" s="163"/>
      <c r="Q84" s="160" t="s">
        <v>241</v>
      </c>
      <c r="R84" s="163"/>
      <c r="S84" s="163"/>
      <c r="T84" s="160" t="s">
        <v>376</v>
      </c>
      <c r="U84" s="136" t="s">
        <v>243</v>
      </c>
      <c r="V84" s="136" t="s">
        <v>244</v>
      </c>
      <c r="X84" s="136" t="s">
        <v>245</v>
      </c>
      <c r="AC84" s="136" t="s">
        <v>246</v>
      </c>
      <c r="AD84" s="136">
        <v>0</v>
      </c>
      <c r="AF84" t="s">
        <v>779</v>
      </c>
      <c r="AG84" t="s">
        <v>284</v>
      </c>
      <c r="AH84" t="s">
        <v>132</v>
      </c>
      <c r="AI84" s="148" t="str">
        <f t="shared" si="2"/>
        <v>2024/10/24</v>
      </c>
      <c r="AJ84"/>
      <c r="AK84"/>
      <c r="AL84" t="s">
        <v>249</v>
      </c>
      <c r="AM84" t="s">
        <v>268</v>
      </c>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row>
    <row r="85" spans="1:88" x14ac:dyDescent="0.25">
      <c r="A85" s="160" t="s">
        <v>229</v>
      </c>
      <c r="B85" s="160" t="s">
        <v>230</v>
      </c>
      <c r="C85" s="160" t="s">
        <v>367</v>
      </c>
      <c r="D85" s="160" t="s">
        <v>232</v>
      </c>
      <c r="E85" s="160" t="s">
        <v>233</v>
      </c>
      <c r="F85" s="160" t="s">
        <v>234</v>
      </c>
      <c r="G85" s="160" t="s">
        <v>251</v>
      </c>
      <c r="H85" s="160" t="s">
        <v>252</v>
      </c>
      <c r="I85" s="161">
        <v>18.850000000000001</v>
      </c>
      <c r="J85" s="160" t="s">
        <v>377</v>
      </c>
      <c r="K85" s="160" t="s">
        <v>378</v>
      </c>
      <c r="L85" s="160" t="s">
        <v>239</v>
      </c>
      <c r="M85" s="162">
        <v>45600</v>
      </c>
      <c r="N85" s="160" t="s">
        <v>240</v>
      </c>
      <c r="O85" s="163"/>
      <c r="P85" s="163"/>
      <c r="Q85" s="160" t="s">
        <v>241</v>
      </c>
      <c r="R85" s="163"/>
      <c r="S85" s="163"/>
      <c r="T85" s="160" t="s">
        <v>379</v>
      </c>
      <c r="U85" s="133" t="s">
        <v>243</v>
      </c>
      <c r="V85" s="133" t="s">
        <v>244</v>
      </c>
      <c r="X85" s="133" t="s">
        <v>245</v>
      </c>
      <c r="AC85" s="133" t="s">
        <v>246</v>
      </c>
      <c r="AD85" s="133">
        <v>0</v>
      </c>
      <c r="AF85" t="s">
        <v>779</v>
      </c>
      <c r="AG85" t="s">
        <v>496</v>
      </c>
      <c r="AH85" t="s">
        <v>513</v>
      </c>
      <c r="AI85" s="148" t="str">
        <f t="shared" si="2"/>
        <v>2024/10/24</v>
      </c>
      <c r="AL85" t="s">
        <v>249</v>
      </c>
      <c r="AM85" t="s">
        <v>268</v>
      </c>
    </row>
    <row r="86" spans="1:88" x14ac:dyDescent="0.25">
      <c r="A86" s="160" t="s">
        <v>229</v>
      </c>
      <c r="B86" s="160" t="s">
        <v>230</v>
      </c>
      <c r="C86" s="160" t="s">
        <v>367</v>
      </c>
      <c r="D86" s="160" t="s">
        <v>232</v>
      </c>
      <c r="E86" s="160" t="s">
        <v>233</v>
      </c>
      <c r="F86" s="160" t="s">
        <v>234</v>
      </c>
      <c r="G86" s="160" t="s">
        <v>251</v>
      </c>
      <c r="H86" s="160" t="s">
        <v>252</v>
      </c>
      <c r="I86" s="161">
        <v>11.2</v>
      </c>
      <c r="J86" s="160" t="s">
        <v>380</v>
      </c>
      <c r="K86" s="160" t="s">
        <v>381</v>
      </c>
      <c r="L86" s="160" t="s">
        <v>239</v>
      </c>
      <c r="M86" s="162">
        <v>45600</v>
      </c>
      <c r="N86" s="160" t="s">
        <v>240</v>
      </c>
      <c r="O86" s="163"/>
      <c r="P86" s="163"/>
      <c r="Q86" s="160" t="s">
        <v>241</v>
      </c>
      <c r="R86" s="163"/>
      <c r="S86" s="163"/>
      <c r="T86" s="160" t="s">
        <v>379</v>
      </c>
      <c r="U86" s="133" t="s">
        <v>243</v>
      </c>
      <c r="V86" s="133" t="s">
        <v>244</v>
      </c>
      <c r="X86" s="133" t="s">
        <v>245</v>
      </c>
      <c r="AC86" s="133" t="s">
        <v>246</v>
      </c>
      <c r="AD86" s="133">
        <v>0</v>
      </c>
      <c r="AF86" t="s">
        <v>779</v>
      </c>
      <c r="AG86" t="s">
        <v>496</v>
      </c>
      <c r="AH86" t="s">
        <v>513</v>
      </c>
      <c r="AI86" s="148" t="str">
        <f t="shared" si="2"/>
        <v>2024/10/24</v>
      </c>
      <c r="AL86" t="s">
        <v>249</v>
      </c>
      <c r="AM86" t="s">
        <v>268</v>
      </c>
    </row>
    <row r="87" spans="1:88" x14ac:dyDescent="0.25">
      <c r="A87" s="160" t="s">
        <v>229</v>
      </c>
      <c r="B87" s="160" t="s">
        <v>230</v>
      </c>
      <c r="C87" s="160" t="s">
        <v>367</v>
      </c>
      <c r="D87" s="160" t="s">
        <v>232</v>
      </c>
      <c r="E87" s="160" t="s">
        <v>233</v>
      </c>
      <c r="F87" s="160" t="s">
        <v>234</v>
      </c>
      <c r="G87" s="160" t="s">
        <v>251</v>
      </c>
      <c r="H87" s="160" t="s">
        <v>252</v>
      </c>
      <c r="I87" s="161">
        <v>14.78</v>
      </c>
      <c r="J87" s="160" t="s">
        <v>382</v>
      </c>
      <c r="K87" s="160" t="s">
        <v>383</v>
      </c>
      <c r="L87" s="160" t="s">
        <v>239</v>
      </c>
      <c r="M87" s="162">
        <v>45624</v>
      </c>
      <c r="N87" s="160" t="s">
        <v>240</v>
      </c>
      <c r="O87" s="163"/>
      <c r="P87" s="163"/>
      <c r="Q87" s="160" t="s">
        <v>241</v>
      </c>
      <c r="R87" s="163"/>
      <c r="S87" s="163"/>
      <c r="T87" s="160" t="s">
        <v>384</v>
      </c>
      <c r="U87" s="133" t="s">
        <v>243</v>
      </c>
      <c r="V87" s="133" t="s">
        <v>244</v>
      </c>
      <c r="X87" s="133" t="s">
        <v>245</v>
      </c>
      <c r="AC87" s="133" t="s">
        <v>246</v>
      </c>
      <c r="AD87" s="133">
        <v>0</v>
      </c>
      <c r="AF87" t="s">
        <v>779</v>
      </c>
      <c r="AG87" t="s">
        <v>514</v>
      </c>
      <c r="AH87" t="s">
        <v>513</v>
      </c>
      <c r="AI87" s="148" t="str">
        <f t="shared" si="2"/>
        <v>2024/10/24</v>
      </c>
      <c r="AL87" t="s">
        <v>249</v>
      </c>
      <c r="AM87" t="s">
        <v>268</v>
      </c>
    </row>
    <row r="88" spans="1:88" x14ac:dyDescent="0.25">
      <c r="A88" s="160" t="s">
        <v>229</v>
      </c>
      <c r="B88" s="160" t="s">
        <v>230</v>
      </c>
      <c r="C88" s="160" t="s">
        <v>367</v>
      </c>
      <c r="D88" s="160" t="s">
        <v>232</v>
      </c>
      <c r="E88" s="160" t="s">
        <v>233</v>
      </c>
      <c r="F88" s="160" t="s">
        <v>234</v>
      </c>
      <c r="G88" s="160" t="s">
        <v>251</v>
      </c>
      <c r="H88" s="160" t="s">
        <v>252</v>
      </c>
      <c r="I88" s="161">
        <v>25.22</v>
      </c>
      <c r="J88" s="160" t="s">
        <v>382</v>
      </c>
      <c r="K88" s="160" t="s">
        <v>383</v>
      </c>
      <c r="L88" s="160" t="s">
        <v>239</v>
      </c>
      <c r="M88" s="162">
        <v>45624</v>
      </c>
      <c r="N88" s="160" t="s">
        <v>240</v>
      </c>
      <c r="O88" s="163"/>
      <c r="P88" s="163"/>
      <c r="Q88" s="160" t="s">
        <v>241</v>
      </c>
      <c r="R88" s="163"/>
      <c r="S88" s="163"/>
      <c r="T88" s="160" t="s">
        <v>384</v>
      </c>
      <c r="U88" s="133" t="s">
        <v>243</v>
      </c>
      <c r="V88" s="133" t="s">
        <v>244</v>
      </c>
      <c r="X88" s="133" t="s">
        <v>245</v>
      </c>
      <c r="AC88" s="133" t="s">
        <v>246</v>
      </c>
      <c r="AD88" s="133">
        <v>0</v>
      </c>
      <c r="AF88" t="s">
        <v>779</v>
      </c>
      <c r="AG88" t="s">
        <v>514</v>
      </c>
      <c r="AH88" t="s">
        <v>513</v>
      </c>
      <c r="AI88" s="148" t="str">
        <f t="shared" si="2"/>
        <v>2024/10/24</v>
      </c>
      <c r="AL88" t="s">
        <v>249</v>
      </c>
      <c r="AM88" t="s">
        <v>268</v>
      </c>
    </row>
    <row r="89" spans="1:88" x14ac:dyDescent="0.25">
      <c r="A89" s="160" t="s">
        <v>229</v>
      </c>
      <c r="B89" s="160" t="s">
        <v>230</v>
      </c>
      <c r="C89" s="160" t="s">
        <v>367</v>
      </c>
      <c r="D89" s="160" t="s">
        <v>232</v>
      </c>
      <c r="E89" s="160" t="s">
        <v>233</v>
      </c>
      <c r="F89" s="160" t="s">
        <v>234</v>
      </c>
      <c r="G89" s="160" t="s">
        <v>251</v>
      </c>
      <c r="H89" s="160" t="s">
        <v>252</v>
      </c>
      <c r="I89" s="161">
        <v>11.2</v>
      </c>
      <c r="J89" s="160" t="s">
        <v>382</v>
      </c>
      <c r="K89" s="160" t="s">
        <v>383</v>
      </c>
      <c r="L89" s="160" t="s">
        <v>239</v>
      </c>
      <c r="M89" s="162">
        <v>45624</v>
      </c>
      <c r="N89" s="160" t="s">
        <v>240</v>
      </c>
      <c r="O89" s="163"/>
      <c r="P89" s="163"/>
      <c r="Q89" s="160" t="s">
        <v>241</v>
      </c>
      <c r="R89" s="163"/>
      <c r="S89" s="163"/>
      <c r="T89" s="160" t="s">
        <v>379</v>
      </c>
      <c r="U89" s="133" t="s">
        <v>243</v>
      </c>
      <c r="V89" s="133" t="s">
        <v>244</v>
      </c>
      <c r="X89" s="133" t="s">
        <v>245</v>
      </c>
      <c r="AC89" s="133" t="s">
        <v>246</v>
      </c>
      <c r="AD89" s="133">
        <v>0</v>
      </c>
      <c r="AF89" t="s">
        <v>779</v>
      </c>
      <c r="AG89" t="s">
        <v>496</v>
      </c>
      <c r="AH89" t="s">
        <v>513</v>
      </c>
      <c r="AI89" s="148" t="str">
        <f t="shared" si="2"/>
        <v>2024/10/24</v>
      </c>
      <c r="AL89" t="s">
        <v>249</v>
      </c>
      <c r="AM89" t="s">
        <v>268</v>
      </c>
    </row>
    <row r="90" spans="1:88" x14ac:dyDescent="0.25">
      <c r="A90" s="160" t="s">
        <v>229</v>
      </c>
      <c r="B90" s="160" t="s">
        <v>230</v>
      </c>
      <c r="C90" s="160" t="s">
        <v>367</v>
      </c>
      <c r="D90" s="160" t="s">
        <v>232</v>
      </c>
      <c r="E90" s="160" t="s">
        <v>233</v>
      </c>
      <c r="F90" s="160" t="s">
        <v>234</v>
      </c>
      <c r="G90" s="160" t="s">
        <v>251</v>
      </c>
      <c r="H90" s="160" t="s">
        <v>252</v>
      </c>
      <c r="I90" s="161">
        <v>8.4</v>
      </c>
      <c r="J90" s="160" t="s">
        <v>382</v>
      </c>
      <c r="K90" s="160" t="s">
        <v>383</v>
      </c>
      <c r="L90" s="160" t="s">
        <v>239</v>
      </c>
      <c r="M90" s="162">
        <v>45624</v>
      </c>
      <c r="N90" s="160" t="s">
        <v>240</v>
      </c>
      <c r="O90" s="163"/>
      <c r="P90" s="163"/>
      <c r="Q90" s="160" t="s">
        <v>241</v>
      </c>
      <c r="R90" s="163"/>
      <c r="S90" s="163"/>
      <c r="T90" s="160" t="s">
        <v>379</v>
      </c>
      <c r="U90" s="133" t="s">
        <v>243</v>
      </c>
      <c r="V90" s="133" t="s">
        <v>244</v>
      </c>
      <c r="X90" s="133" t="s">
        <v>245</v>
      </c>
      <c r="AC90" s="133" t="s">
        <v>246</v>
      </c>
      <c r="AD90" s="133">
        <v>0</v>
      </c>
      <c r="AF90" t="s">
        <v>779</v>
      </c>
      <c r="AG90" t="s">
        <v>496</v>
      </c>
      <c r="AH90" t="s">
        <v>513</v>
      </c>
      <c r="AI90" s="148" t="str">
        <f t="shared" si="2"/>
        <v>2024/10/24</v>
      </c>
      <c r="AL90" t="s">
        <v>249</v>
      </c>
      <c r="AM90" t="s">
        <v>268</v>
      </c>
    </row>
    <row r="91" spans="1:88" x14ac:dyDescent="0.25">
      <c r="A91" s="160" t="s">
        <v>229</v>
      </c>
      <c r="B91" s="160" t="s">
        <v>230</v>
      </c>
      <c r="C91" s="160" t="s">
        <v>367</v>
      </c>
      <c r="D91" s="160" t="s">
        <v>232</v>
      </c>
      <c r="E91" s="160" t="s">
        <v>233</v>
      </c>
      <c r="F91" s="160" t="s">
        <v>234</v>
      </c>
      <c r="G91" s="160" t="s">
        <v>251</v>
      </c>
      <c r="H91" s="160" t="s">
        <v>252</v>
      </c>
      <c r="I91" s="161">
        <v>-124.35</v>
      </c>
      <c r="J91" s="160" t="s">
        <v>382</v>
      </c>
      <c r="K91" s="160" t="s">
        <v>383</v>
      </c>
      <c r="L91" s="160" t="s">
        <v>239</v>
      </c>
      <c r="M91" s="162">
        <v>45624</v>
      </c>
      <c r="N91" s="160" t="s">
        <v>265</v>
      </c>
      <c r="O91" s="163"/>
      <c r="P91" s="163"/>
      <c r="Q91" s="160" t="s">
        <v>241</v>
      </c>
      <c r="R91" s="163"/>
      <c r="S91" s="163"/>
      <c r="T91" s="160" t="s">
        <v>376</v>
      </c>
      <c r="U91" s="133" t="s">
        <v>243</v>
      </c>
      <c r="V91" s="133" t="s">
        <v>244</v>
      </c>
      <c r="X91" s="133" t="s">
        <v>245</v>
      </c>
      <c r="AC91" s="133" t="s">
        <v>246</v>
      </c>
      <c r="AD91" s="133">
        <v>0</v>
      </c>
      <c r="AF91" t="s">
        <v>779</v>
      </c>
      <c r="AG91" s="149" t="s">
        <v>270</v>
      </c>
      <c r="AH91" t="s">
        <v>132</v>
      </c>
      <c r="AI91" s="148" t="str">
        <f t="shared" si="2"/>
        <v>2024/10/24</v>
      </c>
      <c r="AJ91" s="149"/>
      <c r="AK91" s="149" t="s">
        <v>226</v>
      </c>
      <c r="AL91" t="s">
        <v>249</v>
      </c>
      <c r="AM91" t="s">
        <v>268</v>
      </c>
    </row>
    <row r="92" spans="1:88" x14ac:dyDescent="0.25">
      <c r="A92" s="160" t="s">
        <v>229</v>
      </c>
      <c r="B92" s="160" t="s">
        <v>230</v>
      </c>
      <c r="C92" s="160" t="s">
        <v>367</v>
      </c>
      <c r="D92" s="160" t="s">
        <v>232</v>
      </c>
      <c r="E92" s="160" t="s">
        <v>233</v>
      </c>
      <c r="F92" s="160" t="s">
        <v>234</v>
      </c>
      <c r="G92" s="160" t="s">
        <v>251</v>
      </c>
      <c r="H92" s="160" t="s">
        <v>252</v>
      </c>
      <c r="I92" s="161">
        <v>11.2</v>
      </c>
      <c r="J92" s="160" t="s">
        <v>382</v>
      </c>
      <c r="K92" s="160" t="s">
        <v>383</v>
      </c>
      <c r="L92" s="160" t="s">
        <v>239</v>
      </c>
      <c r="M92" s="162">
        <v>45624</v>
      </c>
      <c r="N92" s="160" t="s">
        <v>240</v>
      </c>
      <c r="O92" s="163"/>
      <c r="P92" s="163"/>
      <c r="Q92" s="160" t="s">
        <v>241</v>
      </c>
      <c r="R92" s="163"/>
      <c r="S92" s="163"/>
      <c r="T92" s="160" t="s">
        <v>385</v>
      </c>
      <c r="U92" s="133" t="s">
        <v>243</v>
      </c>
      <c r="V92" s="133" t="s">
        <v>244</v>
      </c>
      <c r="X92" s="133" t="s">
        <v>245</v>
      </c>
      <c r="AC92" s="133" t="s">
        <v>246</v>
      </c>
      <c r="AD92" s="133">
        <v>0</v>
      </c>
      <c r="AF92" t="s">
        <v>784</v>
      </c>
      <c r="AG92" t="s">
        <v>496</v>
      </c>
      <c r="AH92" t="s">
        <v>499</v>
      </c>
      <c r="AI92" s="148" t="str">
        <f t="shared" si="2"/>
        <v>2024/12/12</v>
      </c>
      <c r="AL92" t="s">
        <v>249</v>
      </c>
      <c r="AM92" t="s">
        <v>268</v>
      </c>
    </row>
    <row r="93" spans="1:88" x14ac:dyDescent="0.25">
      <c r="A93" s="160" t="s">
        <v>229</v>
      </c>
      <c r="B93" s="160" t="s">
        <v>230</v>
      </c>
      <c r="C93" s="160" t="s">
        <v>367</v>
      </c>
      <c r="D93" s="160" t="s">
        <v>232</v>
      </c>
      <c r="E93" s="160" t="s">
        <v>233</v>
      </c>
      <c r="F93" s="160" t="s">
        <v>234</v>
      </c>
      <c r="G93" s="160" t="s">
        <v>251</v>
      </c>
      <c r="H93" s="160" t="s">
        <v>252</v>
      </c>
      <c r="I93" s="161">
        <v>11.2</v>
      </c>
      <c r="J93" s="160" t="s">
        <v>382</v>
      </c>
      <c r="K93" s="160" t="s">
        <v>383</v>
      </c>
      <c r="L93" s="160" t="s">
        <v>239</v>
      </c>
      <c r="M93" s="162">
        <v>45624</v>
      </c>
      <c r="N93" s="160" t="s">
        <v>240</v>
      </c>
      <c r="O93" s="163"/>
      <c r="P93" s="163"/>
      <c r="Q93" s="160" t="s">
        <v>241</v>
      </c>
      <c r="R93" s="163"/>
      <c r="S93" s="163"/>
      <c r="T93" s="160" t="s">
        <v>386</v>
      </c>
      <c r="U93" s="133" t="s">
        <v>243</v>
      </c>
      <c r="V93" s="133" t="s">
        <v>244</v>
      </c>
      <c r="X93" s="133" t="s">
        <v>245</v>
      </c>
      <c r="AC93" s="133" t="s">
        <v>246</v>
      </c>
      <c r="AD93" s="133">
        <v>0</v>
      </c>
      <c r="AF93" t="s">
        <v>500</v>
      </c>
      <c r="AG93" t="s">
        <v>496</v>
      </c>
      <c r="AH93" t="s">
        <v>258</v>
      </c>
      <c r="AI93" s="148" t="str">
        <f t="shared" si="2"/>
        <v>2024/11/06</v>
      </c>
      <c r="AL93" t="s">
        <v>249</v>
      </c>
      <c r="AM93" t="s">
        <v>268</v>
      </c>
    </row>
    <row r="94" spans="1:88" x14ac:dyDescent="0.25">
      <c r="A94" s="160" t="s">
        <v>229</v>
      </c>
      <c r="B94" s="160" t="s">
        <v>230</v>
      </c>
      <c r="C94" s="160" t="s">
        <v>367</v>
      </c>
      <c r="D94" s="160" t="s">
        <v>232</v>
      </c>
      <c r="E94" s="160" t="s">
        <v>233</v>
      </c>
      <c r="F94" s="160" t="s">
        <v>234</v>
      </c>
      <c r="G94" s="160" t="s">
        <v>251</v>
      </c>
      <c r="H94" s="160" t="s">
        <v>252</v>
      </c>
      <c r="I94" s="161">
        <v>137.38999999999999</v>
      </c>
      <c r="J94" s="160" t="s">
        <v>382</v>
      </c>
      <c r="K94" s="160" t="s">
        <v>383</v>
      </c>
      <c r="L94" s="160" t="s">
        <v>239</v>
      </c>
      <c r="M94" s="162">
        <v>45624</v>
      </c>
      <c r="N94" s="160" t="s">
        <v>240</v>
      </c>
      <c r="O94" s="163"/>
      <c r="P94" s="163"/>
      <c r="Q94" s="160" t="s">
        <v>241</v>
      </c>
      <c r="R94" s="163"/>
      <c r="S94" s="163"/>
      <c r="T94" s="160" t="s">
        <v>384</v>
      </c>
      <c r="U94" s="133" t="s">
        <v>243</v>
      </c>
      <c r="V94" s="133" t="s">
        <v>244</v>
      </c>
      <c r="X94" s="133" t="s">
        <v>245</v>
      </c>
      <c r="AC94" s="133" t="s">
        <v>246</v>
      </c>
      <c r="AD94" s="133">
        <v>0</v>
      </c>
      <c r="AF94" t="s">
        <v>779</v>
      </c>
      <c r="AG94" t="s">
        <v>134</v>
      </c>
      <c r="AH94" t="s">
        <v>513</v>
      </c>
      <c r="AI94" s="148" t="str">
        <f t="shared" si="2"/>
        <v>2024/10/24</v>
      </c>
      <c r="AL94" t="s">
        <v>249</v>
      </c>
      <c r="AM94" t="s">
        <v>268</v>
      </c>
    </row>
    <row r="95" spans="1:88" x14ac:dyDescent="0.25">
      <c r="A95" s="160" t="s">
        <v>229</v>
      </c>
      <c r="B95" s="160" t="s">
        <v>230</v>
      </c>
      <c r="C95" s="160" t="s">
        <v>367</v>
      </c>
      <c r="D95" s="160" t="s">
        <v>232</v>
      </c>
      <c r="E95" s="160" t="s">
        <v>233</v>
      </c>
      <c r="F95" s="160" t="s">
        <v>234</v>
      </c>
      <c r="G95" s="160" t="s">
        <v>235</v>
      </c>
      <c r="H95" s="160" t="s">
        <v>236</v>
      </c>
      <c r="I95" s="161">
        <v>166.12</v>
      </c>
      <c r="J95" s="160" t="s">
        <v>387</v>
      </c>
      <c r="K95" s="160" t="s">
        <v>388</v>
      </c>
      <c r="L95" s="160" t="s">
        <v>239</v>
      </c>
      <c r="M95" s="162">
        <v>45624</v>
      </c>
      <c r="N95" s="160" t="s">
        <v>240</v>
      </c>
      <c r="O95" s="163"/>
      <c r="P95" s="163"/>
      <c r="Q95" s="160" t="s">
        <v>241</v>
      </c>
      <c r="R95" s="163"/>
      <c r="S95" s="163"/>
      <c r="T95" s="160" t="s">
        <v>389</v>
      </c>
      <c r="U95" s="133" t="s">
        <v>243</v>
      </c>
      <c r="V95" s="133" t="s">
        <v>244</v>
      </c>
      <c r="X95" s="133" t="s">
        <v>245</v>
      </c>
      <c r="AC95" s="133" t="s">
        <v>246</v>
      </c>
      <c r="AD95" s="133">
        <v>0</v>
      </c>
      <c r="AF95" t="s">
        <v>784</v>
      </c>
      <c r="AG95" t="s">
        <v>497</v>
      </c>
      <c r="AH95" t="s">
        <v>499</v>
      </c>
      <c r="AI95" s="148" t="str">
        <f t="shared" si="2"/>
        <v>2024/12/12</v>
      </c>
      <c r="AL95" t="s">
        <v>249</v>
      </c>
      <c r="AM95" t="s">
        <v>268</v>
      </c>
    </row>
    <row r="96" spans="1:88" x14ac:dyDescent="0.25">
      <c r="A96" s="160" t="s">
        <v>229</v>
      </c>
      <c r="B96" s="160" t="s">
        <v>230</v>
      </c>
      <c r="C96" s="160" t="s">
        <v>367</v>
      </c>
      <c r="D96" s="160" t="s">
        <v>232</v>
      </c>
      <c r="E96" s="160" t="s">
        <v>233</v>
      </c>
      <c r="F96" s="160" t="s">
        <v>234</v>
      </c>
      <c r="G96" s="160" t="s">
        <v>235</v>
      </c>
      <c r="H96" s="160" t="s">
        <v>236</v>
      </c>
      <c r="I96" s="161">
        <v>501.69</v>
      </c>
      <c r="J96" s="160" t="s">
        <v>387</v>
      </c>
      <c r="K96" s="160" t="s">
        <v>388</v>
      </c>
      <c r="L96" s="160" t="s">
        <v>239</v>
      </c>
      <c r="M96" s="162">
        <v>45624</v>
      </c>
      <c r="N96" s="160" t="s">
        <v>240</v>
      </c>
      <c r="O96" s="163"/>
      <c r="P96" s="163"/>
      <c r="Q96" s="160" t="s">
        <v>241</v>
      </c>
      <c r="R96" s="163"/>
      <c r="S96" s="163"/>
      <c r="T96" s="160" t="s">
        <v>389</v>
      </c>
      <c r="U96" s="133" t="s">
        <v>243</v>
      </c>
      <c r="V96" s="133" t="s">
        <v>244</v>
      </c>
      <c r="X96" s="133" t="s">
        <v>245</v>
      </c>
      <c r="AC96" s="133" t="s">
        <v>246</v>
      </c>
      <c r="AD96" s="133">
        <v>0</v>
      </c>
      <c r="AF96" t="s">
        <v>784</v>
      </c>
      <c r="AG96" t="s">
        <v>264</v>
      </c>
      <c r="AH96" t="s">
        <v>499</v>
      </c>
      <c r="AI96" s="148" t="str">
        <f t="shared" si="2"/>
        <v>2024/12/12</v>
      </c>
      <c r="AL96" t="s">
        <v>249</v>
      </c>
      <c r="AM96" t="s">
        <v>268</v>
      </c>
    </row>
    <row r="97" spans="1:39" x14ac:dyDescent="0.25">
      <c r="A97" s="160" t="s">
        <v>229</v>
      </c>
      <c r="B97" s="160" t="s">
        <v>230</v>
      </c>
      <c r="C97" s="160" t="s">
        <v>367</v>
      </c>
      <c r="D97" s="160" t="s">
        <v>232</v>
      </c>
      <c r="E97" s="160" t="s">
        <v>233</v>
      </c>
      <c r="F97" s="160" t="s">
        <v>234</v>
      </c>
      <c r="G97" s="160" t="s">
        <v>251</v>
      </c>
      <c r="H97" s="160" t="s">
        <v>252</v>
      </c>
      <c r="I97" s="161">
        <v>11.2</v>
      </c>
      <c r="J97" s="160" t="s">
        <v>387</v>
      </c>
      <c r="K97" s="160" t="s">
        <v>388</v>
      </c>
      <c r="L97" s="160" t="s">
        <v>239</v>
      </c>
      <c r="M97" s="162">
        <v>45624</v>
      </c>
      <c r="N97" s="160" t="s">
        <v>240</v>
      </c>
      <c r="O97" s="163"/>
      <c r="P97" s="163"/>
      <c r="Q97" s="160" t="s">
        <v>241</v>
      </c>
      <c r="R97" s="163"/>
      <c r="S97" s="163"/>
      <c r="T97" s="160" t="s">
        <v>385</v>
      </c>
      <c r="U97" s="133" t="s">
        <v>243</v>
      </c>
      <c r="V97" s="133" t="s">
        <v>244</v>
      </c>
      <c r="X97" s="133" t="s">
        <v>245</v>
      </c>
      <c r="AC97" s="133" t="s">
        <v>246</v>
      </c>
      <c r="AD97" s="133">
        <v>0</v>
      </c>
      <c r="AF97" t="s">
        <v>784</v>
      </c>
      <c r="AG97" t="s">
        <v>496</v>
      </c>
      <c r="AH97" t="s">
        <v>499</v>
      </c>
      <c r="AI97" s="148" t="str">
        <f t="shared" si="2"/>
        <v>2024/12/12</v>
      </c>
      <c r="AL97" t="s">
        <v>249</v>
      </c>
      <c r="AM97" t="s">
        <v>268</v>
      </c>
    </row>
    <row r="98" spans="1:39" x14ac:dyDescent="0.25">
      <c r="A98" s="160" t="s">
        <v>229</v>
      </c>
      <c r="B98" s="160" t="s">
        <v>230</v>
      </c>
      <c r="C98" s="160" t="s">
        <v>367</v>
      </c>
      <c r="D98" s="160" t="s">
        <v>232</v>
      </c>
      <c r="E98" s="160" t="s">
        <v>233</v>
      </c>
      <c r="F98" s="160" t="s">
        <v>234</v>
      </c>
      <c r="G98" s="160" t="s">
        <v>235</v>
      </c>
      <c r="H98" s="160" t="s">
        <v>236</v>
      </c>
      <c r="I98" s="161">
        <v>656.2</v>
      </c>
      <c r="J98" s="160" t="s">
        <v>387</v>
      </c>
      <c r="K98" s="160" t="s">
        <v>388</v>
      </c>
      <c r="L98" s="160" t="s">
        <v>239</v>
      </c>
      <c r="M98" s="162">
        <v>45624</v>
      </c>
      <c r="N98" s="160" t="s">
        <v>240</v>
      </c>
      <c r="O98" s="163"/>
      <c r="P98" s="163"/>
      <c r="Q98" s="160" t="s">
        <v>241</v>
      </c>
      <c r="R98" s="163"/>
      <c r="S98" s="163"/>
      <c r="T98" s="160" t="s">
        <v>390</v>
      </c>
      <c r="U98" s="133" t="s">
        <v>243</v>
      </c>
      <c r="V98" s="133" t="s">
        <v>244</v>
      </c>
      <c r="X98" s="133" t="s">
        <v>245</v>
      </c>
      <c r="AC98" s="133" t="s">
        <v>246</v>
      </c>
      <c r="AD98" s="133">
        <v>0</v>
      </c>
      <c r="AF98" t="s">
        <v>768</v>
      </c>
      <c r="AG98" t="s">
        <v>264</v>
      </c>
      <c r="AH98" t="s">
        <v>503</v>
      </c>
      <c r="AI98" s="148" t="str">
        <f t="shared" si="2"/>
        <v>2024/11/25</v>
      </c>
      <c r="AL98" t="s">
        <v>249</v>
      </c>
      <c r="AM98" t="s">
        <v>268</v>
      </c>
    </row>
    <row r="99" spans="1:39" x14ac:dyDescent="0.25">
      <c r="A99" s="160" t="s">
        <v>229</v>
      </c>
      <c r="B99" s="160" t="s">
        <v>230</v>
      </c>
      <c r="C99" s="160" t="s">
        <v>367</v>
      </c>
      <c r="D99" s="160" t="s">
        <v>232</v>
      </c>
      <c r="E99" s="160" t="s">
        <v>233</v>
      </c>
      <c r="F99" s="160" t="s">
        <v>234</v>
      </c>
      <c r="G99" s="160" t="s">
        <v>251</v>
      </c>
      <c r="H99" s="160" t="s">
        <v>252</v>
      </c>
      <c r="I99" s="161">
        <v>18.850000000000001</v>
      </c>
      <c r="J99" s="160" t="s">
        <v>387</v>
      </c>
      <c r="K99" s="160" t="s">
        <v>388</v>
      </c>
      <c r="L99" s="160" t="s">
        <v>239</v>
      </c>
      <c r="M99" s="162">
        <v>45624</v>
      </c>
      <c r="N99" s="160" t="s">
        <v>240</v>
      </c>
      <c r="O99" s="163"/>
      <c r="P99" s="163"/>
      <c r="Q99" s="160" t="s">
        <v>241</v>
      </c>
      <c r="R99" s="163"/>
      <c r="S99" s="163"/>
      <c r="T99" s="160" t="s">
        <v>391</v>
      </c>
      <c r="U99" s="133" t="s">
        <v>243</v>
      </c>
      <c r="V99" s="133" t="s">
        <v>244</v>
      </c>
      <c r="X99" s="133" t="s">
        <v>245</v>
      </c>
      <c r="AC99" s="133" t="s">
        <v>246</v>
      </c>
      <c r="AD99" s="133">
        <v>0</v>
      </c>
      <c r="AF99" t="s">
        <v>768</v>
      </c>
      <c r="AG99" t="s">
        <v>502</v>
      </c>
      <c r="AH99" t="s">
        <v>503</v>
      </c>
      <c r="AI99" s="148" t="str">
        <f t="shared" si="2"/>
        <v>2024/11/25</v>
      </c>
      <c r="AL99" t="s">
        <v>249</v>
      </c>
      <c r="AM99" t="s">
        <v>268</v>
      </c>
    </row>
    <row r="100" spans="1:39" x14ac:dyDescent="0.25">
      <c r="A100" s="160" t="s">
        <v>229</v>
      </c>
      <c r="B100" s="160" t="s">
        <v>230</v>
      </c>
      <c r="C100" s="160" t="s">
        <v>367</v>
      </c>
      <c r="D100" s="160" t="s">
        <v>232</v>
      </c>
      <c r="E100" s="160" t="s">
        <v>233</v>
      </c>
      <c r="F100" s="160" t="s">
        <v>234</v>
      </c>
      <c r="G100" s="160" t="s">
        <v>251</v>
      </c>
      <c r="H100" s="160" t="s">
        <v>252</v>
      </c>
      <c r="I100" s="161">
        <v>11.2</v>
      </c>
      <c r="J100" s="160" t="s">
        <v>387</v>
      </c>
      <c r="K100" s="160" t="s">
        <v>388</v>
      </c>
      <c r="L100" s="160" t="s">
        <v>239</v>
      </c>
      <c r="M100" s="162">
        <v>45624</v>
      </c>
      <c r="N100" s="160" t="s">
        <v>240</v>
      </c>
      <c r="O100" s="163"/>
      <c r="P100" s="163"/>
      <c r="Q100" s="160" t="s">
        <v>241</v>
      </c>
      <c r="R100" s="163"/>
      <c r="S100" s="163"/>
      <c r="T100" s="160" t="s">
        <v>386</v>
      </c>
      <c r="U100" s="133" t="s">
        <v>243</v>
      </c>
      <c r="V100" s="133" t="s">
        <v>244</v>
      </c>
      <c r="X100" s="133" t="s">
        <v>245</v>
      </c>
      <c r="AC100" s="133" t="s">
        <v>246</v>
      </c>
      <c r="AD100" s="133">
        <v>0</v>
      </c>
      <c r="AF100" t="s">
        <v>500</v>
      </c>
      <c r="AG100" t="s">
        <v>496</v>
      </c>
      <c r="AH100" t="s">
        <v>258</v>
      </c>
      <c r="AI100" s="148" t="str">
        <f t="shared" si="2"/>
        <v>2024/11/06</v>
      </c>
      <c r="AL100" t="s">
        <v>249</v>
      </c>
      <c r="AM100" t="s">
        <v>268</v>
      </c>
    </row>
    <row r="101" spans="1:39" x14ac:dyDescent="0.25">
      <c r="A101" s="160" t="s">
        <v>229</v>
      </c>
      <c r="B101" s="160" t="s">
        <v>230</v>
      </c>
      <c r="C101" s="160" t="s">
        <v>367</v>
      </c>
      <c r="D101" s="160" t="s">
        <v>232</v>
      </c>
      <c r="E101" s="160" t="s">
        <v>233</v>
      </c>
      <c r="F101" s="160" t="s">
        <v>234</v>
      </c>
      <c r="G101" s="160" t="s">
        <v>235</v>
      </c>
      <c r="H101" s="160" t="s">
        <v>236</v>
      </c>
      <c r="I101" s="175">
        <v>669.48</v>
      </c>
      <c r="J101" s="160" t="s">
        <v>387</v>
      </c>
      <c r="K101" s="160" t="s">
        <v>388</v>
      </c>
      <c r="L101" s="160" t="s">
        <v>239</v>
      </c>
      <c r="M101" s="162">
        <v>45624</v>
      </c>
      <c r="N101" s="160" t="s">
        <v>240</v>
      </c>
      <c r="O101" s="163"/>
      <c r="P101" s="163"/>
      <c r="Q101" s="160" t="s">
        <v>241</v>
      </c>
      <c r="R101" s="163"/>
      <c r="S101" s="163"/>
      <c r="T101" s="160" t="s">
        <v>392</v>
      </c>
      <c r="U101" s="133" t="s">
        <v>243</v>
      </c>
      <c r="V101" s="133" t="s">
        <v>244</v>
      </c>
      <c r="X101" s="133" t="s">
        <v>245</v>
      </c>
      <c r="AC101" s="133" t="s">
        <v>246</v>
      </c>
      <c r="AD101" s="133">
        <v>0</v>
      </c>
      <c r="AF101" t="s">
        <v>767</v>
      </c>
      <c r="AG101" t="s">
        <v>264</v>
      </c>
      <c r="AH101" t="s">
        <v>258</v>
      </c>
      <c r="AI101" s="148" t="str">
        <f t="shared" si="2"/>
        <v>2024/12/05</v>
      </c>
      <c r="AL101" t="s">
        <v>249</v>
      </c>
      <c r="AM101" t="s">
        <v>766</v>
      </c>
    </row>
    <row r="102" spans="1:39" x14ac:dyDescent="0.25">
      <c r="A102" s="160" t="s">
        <v>229</v>
      </c>
      <c r="B102" s="160" t="s">
        <v>230</v>
      </c>
      <c r="C102" s="160" t="s">
        <v>367</v>
      </c>
      <c r="D102" s="160" t="s">
        <v>232</v>
      </c>
      <c r="E102" s="160" t="s">
        <v>233</v>
      </c>
      <c r="F102" s="160" t="s">
        <v>234</v>
      </c>
      <c r="G102" s="160" t="s">
        <v>251</v>
      </c>
      <c r="H102" s="160" t="s">
        <v>252</v>
      </c>
      <c r="I102" s="175">
        <v>18.850000000000001</v>
      </c>
      <c r="J102" s="160" t="s">
        <v>393</v>
      </c>
      <c r="K102" s="160" t="s">
        <v>394</v>
      </c>
      <c r="L102" s="160" t="s">
        <v>239</v>
      </c>
      <c r="M102" s="162">
        <v>45624</v>
      </c>
      <c r="N102" s="160" t="s">
        <v>240</v>
      </c>
      <c r="O102" s="163"/>
      <c r="P102" s="163"/>
      <c r="Q102" s="160" t="s">
        <v>241</v>
      </c>
      <c r="R102" s="163"/>
      <c r="S102" s="163"/>
      <c r="T102" s="160" t="s">
        <v>395</v>
      </c>
      <c r="U102" s="133" t="s">
        <v>243</v>
      </c>
      <c r="V102" s="133" t="s">
        <v>244</v>
      </c>
      <c r="X102" s="133" t="s">
        <v>245</v>
      </c>
      <c r="AC102" s="133" t="s">
        <v>246</v>
      </c>
      <c r="AD102" s="133">
        <v>0</v>
      </c>
      <c r="AF102" t="s">
        <v>767</v>
      </c>
      <c r="AG102" t="s">
        <v>496</v>
      </c>
      <c r="AH102" t="s">
        <v>258</v>
      </c>
      <c r="AI102" s="148" t="str">
        <f t="shared" ref="AI102:AI127" si="3">RIGHT(T102,10)</f>
        <v>2024/12/05</v>
      </c>
      <c r="AL102" t="s">
        <v>249</v>
      </c>
      <c r="AM102" t="s">
        <v>766</v>
      </c>
    </row>
    <row r="103" spans="1:39" x14ac:dyDescent="0.25">
      <c r="A103" s="160" t="s">
        <v>229</v>
      </c>
      <c r="B103" s="160" t="s">
        <v>230</v>
      </c>
      <c r="C103" s="160" t="s">
        <v>367</v>
      </c>
      <c r="D103" s="160" t="s">
        <v>232</v>
      </c>
      <c r="E103" s="160" t="s">
        <v>233</v>
      </c>
      <c r="F103" s="160" t="s">
        <v>234</v>
      </c>
      <c r="G103" s="160" t="s">
        <v>235</v>
      </c>
      <c r="H103" s="160" t="s">
        <v>236</v>
      </c>
      <c r="I103" s="161">
        <v>78.44</v>
      </c>
      <c r="J103" s="160" t="s">
        <v>393</v>
      </c>
      <c r="K103" s="160" t="s">
        <v>394</v>
      </c>
      <c r="L103" s="160" t="s">
        <v>239</v>
      </c>
      <c r="M103" s="162">
        <v>45624</v>
      </c>
      <c r="N103" s="160" t="s">
        <v>240</v>
      </c>
      <c r="O103" s="163"/>
      <c r="P103" s="163"/>
      <c r="Q103" s="160" t="s">
        <v>241</v>
      </c>
      <c r="R103" s="163"/>
      <c r="S103" s="163"/>
      <c r="T103" s="160" t="s">
        <v>390</v>
      </c>
      <c r="U103" s="133" t="s">
        <v>243</v>
      </c>
      <c r="V103" s="133" t="s">
        <v>244</v>
      </c>
      <c r="X103" s="133" t="s">
        <v>245</v>
      </c>
      <c r="AC103" s="133" t="s">
        <v>246</v>
      </c>
      <c r="AD103" s="133">
        <v>0</v>
      </c>
      <c r="AF103" t="s">
        <v>768</v>
      </c>
      <c r="AG103" t="s">
        <v>501</v>
      </c>
      <c r="AH103" t="s">
        <v>503</v>
      </c>
      <c r="AI103" s="148" t="str">
        <f t="shared" si="3"/>
        <v>2024/11/25</v>
      </c>
      <c r="AL103" t="s">
        <v>249</v>
      </c>
      <c r="AM103" t="s">
        <v>268</v>
      </c>
    </row>
    <row r="104" spans="1:39" x14ac:dyDescent="0.25">
      <c r="A104" s="160" t="s">
        <v>229</v>
      </c>
      <c r="B104" s="160" t="s">
        <v>230</v>
      </c>
      <c r="C104" s="160" t="s">
        <v>367</v>
      </c>
      <c r="D104" s="160" t="s">
        <v>232</v>
      </c>
      <c r="E104" s="160" t="s">
        <v>233</v>
      </c>
      <c r="F104" s="160" t="s">
        <v>234</v>
      </c>
      <c r="G104" s="160" t="s">
        <v>251</v>
      </c>
      <c r="H104" s="160" t="s">
        <v>252</v>
      </c>
      <c r="I104" s="161">
        <v>18.850000000000001</v>
      </c>
      <c r="J104" s="160" t="s">
        <v>393</v>
      </c>
      <c r="K104" s="160" t="s">
        <v>394</v>
      </c>
      <c r="L104" s="160" t="s">
        <v>239</v>
      </c>
      <c r="M104" s="162">
        <v>45624</v>
      </c>
      <c r="N104" s="160" t="s">
        <v>240</v>
      </c>
      <c r="O104" s="163"/>
      <c r="P104" s="163"/>
      <c r="Q104" s="160" t="s">
        <v>241</v>
      </c>
      <c r="R104" s="163"/>
      <c r="S104" s="163"/>
      <c r="T104" s="160" t="s">
        <v>385</v>
      </c>
      <c r="U104" s="133" t="s">
        <v>243</v>
      </c>
      <c r="V104" s="133" t="s">
        <v>244</v>
      </c>
      <c r="X104" s="133" t="s">
        <v>245</v>
      </c>
      <c r="AC104" s="133" t="s">
        <v>246</v>
      </c>
      <c r="AD104" s="133">
        <v>0</v>
      </c>
      <c r="AF104" t="s">
        <v>784</v>
      </c>
      <c r="AG104" t="s">
        <v>496</v>
      </c>
      <c r="AH104" t="s">
        <v>499</v>
      </c>
      <c r="AI104" s="148" t="str">
        <f t="shared" si="3"/>
        <v>2024/12/12</v>
      </c>
      <c r="AL104" t="s">
        <v>249</v>
      </c>
      <c r="AM104" t="s">
        <v>268</v>
      </c>
    </row>
    <row r="105" spans="1:39" x14ac:dyDescent="0.25">
      <c r="A105" s="160" t="s">
        <v>229</v>
      </c>
      <c r="B105" s="160" t="s">
        <v>230</v>
      </c>
      <c r="C105" s="160" t="s">
        <v>367</v>
      </c>
      <c r="D105" s="160" t="s">
        <v>232</v>
      </c>
      <c r="E105" s="160" t="s">
        <v>233</v>
      </c>
      <c r="F105" s="160" t="s">
        <v>234</v>
      </c>
      <c r="G105" s="160" t="s">
        <v>235</v>
      </c>
      <c r="H105" s="160" t="s">
        <v>236</v>
      </c>
      <c r="I105" s="161">
        <v>333.89</v>
      </c>
      <c r="J105" s="160" t="s">
        <v>393</v>
      </c>
      <c r="K105" s="160" t="s">
        <v>394</v>
      </c>
      <c r="L105" s="160" t="s">
        <v>239</v>
      </c>
      <c r="M105" s="162">
        <v>45624</v>
      </c>
      <c r="N105" s="160" t="s">
        <v>240</v>
      </c>
      <c r="O105" s="163"/>
      <c r="P105" s="163"/>
      <c r="Q105" s="160" t="s">
        <v>241</v>
      </c>
      <c r="R105" s="163"/>
      <c r="S105" s="163"/>
      <c r="T105" s="160" t="s">
        <v>396</v>
      </c>
      <c r="U105" s="133" t="s">
        <v>243</v>
      </c>
      <c r="V105" s="133" t="s">
        <v>244</v>
      </c>
      <c r="X105" s="133" t="s">
        <v>245</v>
      </c>
      <c r="AC105" s="133" t="s">
        <v>246</v>
      </c>
      <c r="AD105" s="133">
        <v>0</v>
      </c>
      <c r="AF105" t="s">
        <v>769</v>
      </c>
      <c r="AG105" t="s">
        <v>264</v>
      </c>
      <c r="AH105" t="s">
        <v>130</v>
      </c>
      <c r="AI105" s="148" t="str">
        <f t="shared" si="3"/>
        <v>2024/12/11</v>
      </c>
      <c r="AL105" t="s">
        <v>249</v>
      </c>
      <c r="AM105" t="s">
        <v>268</v>
      </c>
    </row>
    <row r="106" spans="1:39" x14ac:dyDescent="0.25">
      <c r="A106" s="160" t="s">
        <v>229</v>
      </c>
      <c r="B106" s="160" t="s">
        <v>230</v>
      </c>
      <c r="C106" s="160" t="s">
        <v>367</v>
      </c>
      <c r="D106" s="160" t="s">
        <v>232</v>
      </c>
      <c r="E106" s="160" t="s">
        <v>233</v>
      </c>
      <c r="F106" s="160" t="s">
        <v>234</v>
      </c>
      <c r="G106" s="160" t="s">
        <v>251</v>
      </c>
      <c r="H106" s="160" t="s">
        <v>252</v>
      </c>
      <c r="I106" s="161">
        <v>18.850000000000001</v>
      </c>
      <c r="J106" s="160" t="s">
        <v>393</v>
      </c>
      <c r="K106" s="160" t="s">
        <v>394</v>
      </c>
      <c r="L106" s="160" t="s">
        <v>239</v>
      </c>
      <c r="M106" s="162">
        <v>45624</v>
      </c>
      <c r="N106" s="160" t="s">
        <v>240</v>
      </c>
      <c r="O106" s="163"/>
      <c r="P106" s="163"/>
      <c r="Q106" s="160" t="s">
        <v>241</v>
      </c>
      <c r="R106" s="163"/>
      <c r="S106" s="163"/>
      <c r="T106" s="160" t="s">
        <v>386</v>
      </c>
      <c r="U106" s="133" t="s">
        <v>243</v>
      </c>
      <c r="V106" s="133" t="s">
        <v>244</v>
      </c>
      <c r="X106" s="133" t="s">
        <v>245</v>
      </c>
      <c r="AC106" s="133" t="s">
        <v>246</v>
      </c>
      <c r="AD106" s="133">
        <v>0</v>
      </c>
      <c r="AF106" t="s">
        <v>500</v>
      </c>
      <c r="AG106" t="s">
        <v>496</v>
      </c>
      <c r="AH106" t="s">
        <v>258</v>
      </c>
      <c r="AI106" s="148" t="str">
        <f t="shared" si="3"/>
        <v>2024/11/06</v>
      </c>
      <c r="AJ106" t="s">
        <v>397</v>
      </c>
      <c r="AL106" t="s">
        <v>249</v>
      </c>
      <c r="AM106" s="151" t="s">
        <v>268</v>
      </c>
    </row>
    <row r="107" spans="1:39" x14ac:dyDescent="0.25">
      <c r="A107" s="160" t="s">
        <v>229</v>
      </c>
      <c r="B107" s="160" t="s">
        <v>230</v>
      </c>
      <c r="C107" s="160" t="s">
        <v>367</v>
      </c>
      <c r="D107" s="160" t="s">
        <v>232</v>
      </c>
      <c r="E107" s="160" t="s">
        <v>233</v>
      </c>
      <c r="F107" s="160" t="s">
        <v>234</v>
      </c>
      <c r="G107" s="160" t="s">
        <v>251</v>
      </c>
      <c r="H107" s="160" t="s">
        <v>252</v>
      </c>
      <c r="I107" s="161">
        <v>11.2</v>
      </c>
      <c r="J107" s="160" t="s">
        <v>393</v>
      </c>
      <c r="K107" s="160" t="s">
        <v>394</v>
      </c>
      <c r="L107" s="160" t="s">
        <v>239</v>
      </c>
      <c r="M107" s="162">
        <v>45624</v>
      </c>
      <c r="N107" s="160" t="s">
        <v>240</v>
      </c>
      <c r="O107" s="163"/>
      <c r="P107" s="163"/>
      <c r="Q107" s="160" t="s">
        <v>241</v>
      </c>
      <c r="R107" s="163"/>
      <c r="S107" s="163"/>
      <c r="T107" s="160" t="s">
        <v>391</v>
      </c>
      <c r="U107" s="133" t="s">
        <v>243</v>
      </c>
      <c r="V107" s="133" t="s">
        <v>244</v>
      </c>
      <c r="X107" s="133" t="s">
        <v>245</v>
      </c>
      <c r="AC107" s="133" t="s">
        <v>246</v>
      </c>
      <c r="AD107" s="133">
        <v>0</v>
      </c>
      <c r="AF107" t="s">
        <v>768</v>
      </c>
      <c r="AG107" t="s">
        <v>502</v>
      </c>
      <c r="AH107" t="s">
        <v>503</v>
      </c>
      <c r="AI107" s="148" t="str">
        <f t="shared" si="3"/>
        <v>2024/11/25</v>
      </c>
      <c r="AL107" t="s">
        <v>249</v>
      </c>
      <c r="AM107" t="s">
        <v>268</v>
      </c>
    </row>
    <row r="108" spans="1:39" x14ac:dyDescent="0.25">
      <c r="A108" s="160" t="s">
        <v>229</v>
      </c>
      <c r="B108" s="160" t="s">
        <v>230</v>
      </c>
      <c r="C108" s="160" t="s">
        <v>367</v>
      </c>
      <c r="D108" s="160" t="s">
        <v>232</v>
      </c>
      <c r="E108" s="160" t="s">
        <v>233</v>
      </c>
      <c r="F108" s="160" t="s">
        <v>234</v>
      </c>
      <c r="G108" s="160" t="s">
        <v>251</v>
      </c>
      <c r="H108" s="160" t="s">
        <v>252</v>
      </c>
      <c r="I108" s="161">
        <v>4.3499999999999996</v>
      </c>
      <c r="J108" s="160" t="s">
        <v>393</v>
      </c>
      <c r="K108" s="160" t="s">
        <v>394</v>
      </c>
      <c r="L108" s="160" t="s">
        <v>239</v>
      </c>
      <c r="M108" s="162">
        <v>45624</v>
      </c>
      <c r="N108" s="160" t="s">
        <v>240</v>
      </c>
      <c r="O108" s="163"/>
      <c r="P108" s="163"/>
      <c r="Q108" s="160" t="s">
        <v>241</v>
      </c>
      <c r="R108" s="163"/>
      <c r="S108" s="163"/>
      <c r="T108" s="160" t="s">
        <v>384</v>
      </c>
      <c r="U108" s="133" t="s">
        <v>243</v>
      </c>
      <c r="V108" s="133" t="s">
        <v>244</v>
      </c>
      <c r="X108" s="133" t="s">
        <v>245</v>
      </c>
      <c r="AC108" s="133" t="s">
        <v>246</v>
      </c>
      <c r="AD108" s="133">
        <v>0</v>
      </c>
      <c r="AF108" t="s">
        <v>779</v>
      </c>
      <c r="AG108" t="s">
        <v>515</v>
      </c>
      <c r="AH108" t="s">
        <v>513</v>
      </c>
      <c r="AI108" s="148" t="str">
        <f t="shared" si="3"/>
        <v>2024/10/24</v>
      </c>
      <c r="AL108" t="s">
        <v>249</v>
      </c>
      <c r="AM108" t="s">
        <v>268</v>
      </c>
    </row>
    <row r="109" spans="1:39" x14ac:dyDescent="0.25">
      <c r="A109" s="160" t="s">
        <v>229</v>
      </c>
      <c r="B109" s="160" t="s">
        <v>230</v>
      </c>
      <c r="C109" s="160" t="s">
        <v>367</v>
      </c>
      <c r="D109" s="160" t="s">
        <v>232</v>
      </c>
      <c r="E109" s="160" t="s">
        <v>233</v>
      </c>
      <c r="F109" s="160" t="s">
        <v>234</v>
      </c>
      <c r="G109" s="160" t="s">
        <v>251</v>
      </c>
      <c r="H109" s="160" t="s">
        <v>252</v>
      </c>
      <c r="I109" s="161">
        <v>8.4</v>
      </c>
      <c r="J109" s="160" t="s">
        <v>398</v>
      </c>
      <c r="K109" s="160" t="s">
        <v>399</v>
      </c>
      <c r="L109" s="160" t="s">
        <v>239</v>
      </c>
      <c r="M109" s="162">
        <v>45624</v>
      </c>
      <c r="N109" s="160" t="s">
        <v>240</v>
      </c>
      <c r="O109" s="163"/>
      <c r="P109" s="163"/>
      <c r="Q109" s="160" t="s">
        <v>241</v>
      </c>
      <c r="R109" s="163"/>
      <c r="S109" s="163"/>
      <c r="T109" s="160" t="s">
        <v>379</v>
      </c>
      <c r="U109" s="133" t="s">
        <v>243</v>
      </c>
      <c r="V109" s="133" t="s">
        <v>244</v>
      </c>
      <c r="X109" s="133" t="s">
        <v>245</v>
      </c>
      <c r="AC109" s="133" t="s">
        <v>246</v>
      </c>
      <c r="AD109" s="133">
        <v>0</v>
      </c>
      <c r="AF109" t="s">
        <v>779</v>
      </c>
      <c r="AG109" t="s">
        <v>496</v>
      </c>
      <c r="AH109" t="s">
        <v>513</v>
      </c>
      <c r="AI109" s="148" t="str">
        <f t="shared" si="3"/>
        <v>2024/10/24</v>
      </c>
      <c r="AL109" t="s">
        <v>249</v>
      </c>
      <c r="AM109" t="s">
        <v>268</v>
      </c>
    </row>
    <row r="110" spans="1:39" x14ac:dyDescent="0.25">
      <c r="A110" s="160" t="s">
        <v>229</v>
      </c>
      <c r="B110" s="160" t="s">
        <v>230</v>
      </c>
      <c r="C110" s="160" t="s">
        <v>367</v>
      </c>
      <c r="D110" s="160" t="s">
        <v>232</v>
      </c>
      <c r="E110" s="160" t="s">
        <v>233</v>
      </c>
      <c r="F110" s="160" t="s">
        <v>234</v>
      </c>
      <c r="G110" s="160" t="s">
        <v>235</v>
      </c>
      <c r="H110" s="160" t="s">
        <v>236</v>
      </c>
      <c r="I110" s="161">
        <v>612.72</v>
      </c>
      <c r="J110" s="160" t="s">
        <v>398</v>
      </c>
      <c r="K110" s="160" t="s">
        <v>399</v>
      </c>
      <c r="L110" s="160" t="s">
        <v>239</v>
      </c>
      <c r="M110" s="162">
        <v>45624</v>
      </c>
      <c r="N110" s="160" t="s">
        <v>240</v>
      </c>
      <c r="O110" s="163"/>
      <c r="P110" s="163"/>
      <c r="Q110" s="160" t="s">
        <v>241</v>
      </c>
      <c r="R110" s="163"/>
      <c r="S110" s="163"/>
      <c r="T110" s="160" t="s">
        <v>400</v>
      </c>
      <c r="U110" s="133" t="s">
        <v>243</v>
      </c>
      <c r="V110" s="133" t="s">
        <v>244</v>
      </c>
      <c r="X110" s="133" t="s">
        <v>245</v>
      </c>
      <c r="AC110" s="133" t="s">
        <v>246</v>
      </c>
      <c r="AD110" s="133">
        <v>0</v>
      </c>
      <c r="AF110" t="s">
        <v>500</v>
      </c>
      <c r="AG110" t="s">
        <v>264</v>
      </c>
      <c r="AH110" t="s">
        <v>258</v>
      </c>
      <c r="AI110" s="148" t="str">
        <f t="shared" si="3"/>
        <v>2024/11/06</v>
      </c>
      <c r="AL110" t="s">
        <v>249</v>
      </c>
      <c r="AM110" t="s">
        <v>268</v>
      </c>
    </row>
    <row r="111" spans="1:39" x14ac:dyDescent="0.25">
      <c r="A111" s="160" t="s">
        <v>229</v>
      </c>
      <c r="B111" s="160" t="s">
        <v>230</v>
      </c>
      <c r="C111" s="160" t="s">
        <v>367</v>
      </c>
      <c r="D111" s="160" t="s">
        <v>232</v>
      </c>
      <c r="E111" s="160" t="s">
        <v>233</v>
      </c>
      <c r="F111" s="160" t="s">
        <v>234</v>
      </c>
      <c r="G111" s="160" t="s">
        <v>251</v>
      </c>
      <c r="H111" s="160" t="s">
        <v>252</v>
      </c>
      <c r="I111" s="161">
        <v>171.53</v>
      </c>
      <c r="J111" s="160" t="s">
        <v>398</v>
      </c>
      <c r="K111" s="160" t="s">
        <v>399</v>
      </c>
      <c r="L111" s="160" t="s">
        <v>239</v>
      </c>
      <c r="M111" s="162">
        <v>45624</v>
      </c>
      <c r="N111" s="160" t="s">
        <v>240</v>
      </c>
      <c r="O111" s="163"/>
      <c r="P111" s="163"/>
      <c r="Q111" s="160" t="s">
        <v>241</v>
      </c>
      <c r="R111" s="163"/>
      <c r="S111" s="163"/>
      <c r="T111" s="160" t="s">
        <v>401</v>
      </c>
      <c r="U111" s="133" t="s">
        <v>243</v>
      </c>
      <c r="V111" s="133" t="s">
        <v>244</v>
      </c>
      <c r="X111" s="133" t="s">
        <v>245</v>
      </c>
      <c r="AC111" s="133" t="s">
        <v>246</v>
      </c>
      <c r="AD111" s="133">
        <v>0</v>
      </c>
      <c r="AF111" t="s">
        <v>779</v>
      </c>
      <c r="AG111" t="s">
        <v>494</v>
      </c>
      <c r="AH111" t="s">
        <v>513</v>
      </c>
      <c r="AI111" s="148" t="str">
        <f t="shared" si="3"/>
        <v>2024/10/24</v>
      </c>
      <c r="AL111" t="s">
        <v>249</v>
      </c>
      <c r="AM111" t="s">
        <v>268</v>
      </c>
    </row>
    <row r="112" spans="1:39" x14ac:dyDescent="0.25">
      <c r="A112" s="160" t="s">
        <v>229</v>
      </c>
      <c r="B112" s="160" t="s">
        <v>230</v>
      </c>
      <c r="C112" s="160" t="s">
        <v>367</v>
      </c>
      <c r="D112" s="160" t="s">
        <v>232</v>
      </c>
      <c r="E112" s="160" t="s">
        <v>233</v>
      </c>
      <c r="F112" s="160" t="s">
        <v>234</v>
      </c>
      <c r="G112" s="160" t="s">
        <v>251</v>
      </c>
      <c r="H112" s="160" t="s">
        <v>252</v>
      </c>
      <c r="I112" s="161">
        <v>11.2</v>
      </c>
      <c r="J112" s="160" t="s">
        <v>398</v>
      </c>
      <c r="K112" s="160" t="s">
        <v>399</v>
      </c>
      <c r="L112" s="160" t="s">
        <v>239</v>
      </c>
      <c r="M112" s="162">
        <v>45624</v>
      </c>
      <c r="N112" s="160" t="s">
        <v>240</v>
      </c>
      <c r="O112" s="163"/>
      <c r="P112" s="163"/>
      <c r="Q112" s="160" t="s">
        <v>241</v>
      </c>
      <c r="R112" s="163"/>
      <c r="S112" s="163"/>
      <c r="T112" s="160" t="s">
        <v>385</v>
      </c>
      <c r="U112" s="133" t="s">
        <v>243</v>
      </c>
      <c r="V112" s="133" t="s">
        <v>244</v>
      </c>
      <c r="X112" s="133" t="s">
        <v>245</v>
      </c>
      <c r="AC112" s="133" t="s">
        <v>246</v>
      </c>
      <c r="AD112" s="133">
        <v>0</v>
      </c>
      <c r="AF112" t="s">
        <v>784</v>
      </c>
      <c r="AG112" t="s">
        <v>496</v>
      </c>
      <c r="AH112" t="s">
        <v>499</v>
      </c>
      <c r="AI112" s="148" t="str">
        <f t="shared" si="3"/>
        <v>2024/12/12</v>
      </c>
      <c r="AL112" t="s">
        <v>249</v>
      </c>
      <c r="AM112" t="s">
        <v>268</v>
      </c>
    </row>
    <row r="113" spans="1:40" x14ac:dyDescent="0.25">
      <c r="A113" s="160" t="s">
        <v>229</v>
      </c>
      <c r="B113" s="160" t="s">
        <v>230</v>
      </c>
      <c r="C113" s="160" t="s">
        <v>367</v>
      </c>
      <c r="D113" s="160" t="s">
        <v>232</v>
      </c>
      <c r="E113" s="160" t="s">
        <v>233</v>
      </c>
      <c r="F113" s="160" t="s">
        <v>234</v>
      </c>
      <c r="G113" s="160" t="s">
        <v>251</v>
      </c>
      <c r="H113" s="160" t="s">
        <v>252</v>
      </c>
      <c r="I113" s="161">
        <v>18.850000000000001</v>
      </c>
      <c r="J113" s="160" t="s">
        <v>402</v>
      </c>
      <c r="K113" s="160" t="s">
        <v>403</v>
      </c>
      <c r="L113" s="160" t="s">
        <v>239</v>
      </c>
      <c r="M113" s="162">
        <v>45624</v>
      </c>
      <c r="N113" s="160" t="s">
        <v>240</v>
      </c>
      <c r="O113" s="163"/>
      <c r="P113" s="163"/>
      <c r="Q113" s="160" t="s">
        <v>241</v>
      </c>
      <c r="R113" s="163"/>
      <c r="S113" s="163"/>
      <c r="T113" s="160" t="s">
        <v>404</v>
      </c>
      <c r="U113" s="133" t="s">
        <v>243</v>
      </c>
      <c r="V113" s="133" t="s">
        <v>244</v>
      </c>
      <c r="X113" s="133" t="s">
        <v>245</v>
      </c>
      <c r="AC113" s="133" t="s">
        <v>246</v>
      </c>
      <c r="AD113" s="133">
        <v>0</v>
      </c>
      <c r="AF113" t="s">
        <v>769</v>
      </c>
      <c r="AG113" t="s">
        <v>261</v>
      </c>
      <c r="AH113" t="s">
        <v>130</v>
      </c>
      <c r="AI113" s="148" t="str">
        <f t="shared" si="3"/>
        <v>2024/12/11</v>
      </c>
      <c r="AL113" t="s">
        <v>249</v>
      </c>
      <c r="AM113" t="s">
        <v>268</v>
      </c>
    </row>
    <row r="114" spans="1:40" s="154" customFormat="1" x14ac:dyDescent="0.25">
      <c r="A114" s="160" t="s">
        <v>229</v>
      </c>
      <c r="B114" s="160" t="s">
        <v>230</v>
      </c>
      <c r="C114" s="160" t="s">
        <v>367</v>
      </c>
      <c r="D114" s="160" t="s">
        <v>232</v>
      </c>
      <c r="E114" s="160" t="s">
        <v>233</v>
      </c>
      <c r="F114" s="160" t="s">
        <v>234</v>
      </c>
      <c r="G114" s="160" t="s">
        <v>405</v>
      </c>
      <c r="H114" s="160" t="s">
        <v>406</v>
      </c>
      <c r="I114" s="161">
        <v>1129.0899999999999</v>
      </c>
      <c r="J114" s="160" t="s">
        <v>407</v>
      </c>
      <c r="K114" s="160" t="s">
        <v>408</v>
      </c>
      <c r="L114" s="160" t="s">
        <v>409</v>
      </c>
      <c r="M114" s="162">
        <v>45624</v>
      </c>
      <c r="N114" s="160" t="s">
        <v>240</v>
      </c>
      <c r="O114" s="163"/>
      <c r="P114" s="163"/>
      <c r="Q114" s="160" t="s">
        <v>241</v>
      </c>
      <c r="R114" s="163"/>
      <c r="S114" s="163"/>
      <c r="T114" s="160" t="s">
        <v>410</v>
      </c>
      <c r="U114" s="153" t="s">
        <v>243</v>
      </c>
      <c r="V114" s="153" t="s">
        <v>244</v>
      </c>
      <c r="X114" s="153" t="s">
        <v>245</v>
      </c>
      <c r="AC114" s="153" t="s">
        <v>246</v>
      </c>
      <c r="AD114" s="153">
        <v>0</v>
      </c>
      <c r="AF114"/>
      <c r="AG114"/>
      <c r="AH114"/>
      <c r="AI114" s="148"/>
      <c r="AJ114"/>
      <c r="AK114"/>
      <c r="AL114" t="s">
        <v>249</v>
      </c>
      <c r="AM114" s="154" t="s">
        <v>519</v>
      </c>
      <c r="AN114" s="156" t="s">
        <v>516</v>
      </c>
    </row>
    <row r="115" spans="1:40" x14ac:dyDescent="0.25">
      <c r="A115" s="160" t="s">
        <v>229</v>
      </c>
      <c r="B115" s="160" t="s">
        <v>230</v>
      </c>
      <c r="C115" s="160" t="s">
        <v>367</v>
      </c>
      <c r="D115" s="160" t="s">
        <v>232</v>
      </c>
      <c r="E115" s="160" t="s">
        <v>233</v>
      </c>
      <c r="F115" s="160" t="s">
        <v>234</v>
      </c>
      <c r="G115" s="160" t="s">
        <v>411</v>
      </c>
      <c r="H115" s="160" t="s">
        <v>412</v>
      </c>
      <c r="I115" s="161">
        <v>84.84</v>
      </c>
      <c r="J115" s="160" t="s">
        <v>413</v>
      </c>
      <c r="K115" s="160" t="s">
        <v>414</v>
      </c>
      <c r="L115" s="160" t="s">
        <v>409</v>
      </c>
      <c r="M115" s="162">
        <v>45624</v>
      </c>
      <c r="N115" s="160" t="s">
        <v>240</v>
      </c>
      <c r="O115" s="163"/>
      <c r="P115" s="163"/>
      <c r="Q115" s="160" t="s">
        <v>241</v>
      </c>
      <c r="R115" s="163"/>
      <c r="S115" s="163"/>
      <c r="T115" s="160" t="s">
        <v>415</v>
      </c>
      <c r="U115" s="133" t="s">
        <v>243</v>
      </c>
      <c r="V115" s="133" t="s">
        <v>244</v>
      </c>
      <c r="X115" s="133" t="s">
        <v>245</v>
      </c>
      <c r="AC115" s="133" t="s">
        <v>246</v>
      </c>
      <c r="AD115" s="133">
        <v>0</v>
      </c>
      <c r="AF115" t="s">
        <v>500</v>
      </c>
      <c r="AG115" t="s">
        <v>508</v>
      </c>
      <c r="AH115" t="s">
        <v>258</v>
      </c>
      <c r="AI115" s="148">
        <v>45602</v>
      </c>
      <c r="AL115" t="s">
        <v>249</v>
      </c>
      <c r="AM115" t="s">
        <v>268</v>
      </c>
    </row>
    <row r="116" spans="1:40" x14ac:dyDescent="0.25">
      <c r="A116" s="160" t="s">
        <v>229</v>
      </c>
      <c r="B116" s="160" t="s">
        <v>230</v>
      </c>
      <c r="C116" s="160" t="s">
        <v>367</v>
      </c>
      <c r="D116" s="160" t="s">
        <v>232</v>
      </c>
      <c r="E116" s="160" t="s">
        <v>233</v>
      </c>
      <c r="F116" s="160" t="s">
        <v>234</v>
      </c>
      <c r="G116" s="160" t="s">
        <v>411</v>
      </c>
      <c r="H116" s="160" t="s">
        <v>412</v>
      </c>
      <c r="I116" s="161">
        <v>81.3</v>
      </c>
      <c r="J116" s="160" t="s">
        <v>413</v>
      </c>
      <c r="K116" s="160" t="s">
        <v>414</v>
      </c>
      <c r="L116" s="160" t="s">
        <v>409</v>
      </c>
      <c r="M116" s="162">
        <v>45624</v>
      </c>
      <c r="N116" s="160" t="s">
        <v>240</v>
      </c>
      <c r="O116" s="163"/>
      <c r="P116" s="163"/>
      <c r="Q116" s="160" t="s">
        <v>241</v>
      </c>
      <c r="R116" s="163"/>
      <c r="S116" s="163"/>
      <c r="T116" s="160" t="s">
        <v>416</v>
      </c>
      <c r="U116" s="133" t="s">
        <v>243</v>
      </c>
      <c r="V116" s="133" t="s">
        <v>244</v>
      </c>
      <c r="X116" s="133" t="s">
        <v>245</v>
      </c>
      <c r="AC116" s="133" t="s">
        <v>246</v>
      </c>
      <c r="AD116" s="133">
        <v>0</v>
      </c>
      <c r="AF116" t="s">
        <v>500</v>
      </c>
      <c r="AG116" t="s">
        <v>508</v>
      </c>
      <c r="AH116" t="s">
        <v>258</v>
      </c>
      <c r="AI116" s="148">
        <v>45602</v>
      </c>
      <c r="AL116" t="s">
        <v>249</v>
      </c>
      <c r="AM116" t="s">
        <v>268</v>
      </c>
    </row>
    <row r="117" spans="1:40" x14ac:dyDescent="0.25">
      <c r="A117" s="160" t="s">
        <v>229</v>
      </c>
      <c r="B117" s="160" t="s">
        <v>230</v>
      </c>
      <c r="C117" s="160" t="s">
        <v>417</v>
      </c>
      <c r="D117" s="160" t="s">
        <v>232</v>
      </c>
      <c r="E117" s="160" t="s">
        <v>233</v>
      </c>
      <c r="F117" s="160" t="s">
        <v>234</v>
      </c>
      <c r="G117" s="160" t="s">
        <v>251</v>
      </c>
      <c r="H117" s="160" t="s">
        <v>252</v>
      </c>
      <c r="I117" s="161">
        <v>46.09</v>
      </c>
      <c r="J117" s="160" t="s">
        <v>418</v>
      </c>
      <c r="K117" s="160" t="s">
        <v>419</v>
      </c>
      <c r="L117" s="160" t="s">
        <v>239</v>
      </c>
      <c r="M117" s="162">
        <v>45649</v>
      </c>
      <c r="N117" s="160" t="s">
        <v>240</v>
      </c>
      <c r="O117" s="163"/>
      <c r="P117" s="163"/>
      <c r="Q117" s="160" t="s">
        <v>241</v>
      </c>
      <c r="R117" s="163"/>
      <c r="S117" s="163"/>
      <c r="T117" s="160" t="s">
        <v>420</v>
      </c>
      <c r="U117" s="133" t="s">
        <v>243</v>
      </c>
      <c r="V117" s="133" t="s">
        <v>244</v>
      </c>
      <c r="X117" s="133" t="s">
        <v>245</v>
      </c>
      <c r="AC117" s="133" t="s">
        <v>246</v>
      </c>
      <c r="AD117" s="133">
        <v>0</v>
      </c>
      <c r="AF117" t="s">
        <v>500</v>
      </c>
      <c r="AG117" t="s">
        <v>284</v>
      </c>
      <c r="AH117" t="s">
        <v>132</v>
      </c>
      <c r="AI117" s="148" t="str">
        <f t="shared" si="3"/>
        <v>2024/11/06</v>
      </c>
      <c r="AL117" t="s">
        <v>249</v>
      </c>
      <c r="AM117" t="s">
        <v>268</v>
      </c>
    </row>
    <row r="118" spans="1:40" x14ac:dyDescent="0.25">
      <c r="A118" s="160" t="s">
        <v>229</v>
      </c>
      <c r="B118" s="160" t="s">
        <v>230</v>
      </c>
      <c r="C118" s="160" t="s">
        <v>417</v>
      </c>
      <c r="D118" s="160" t="s">
        <v>232</v>
      </c>
      <c r="E118" s="160" t="s">
        <v>233</v>
      </c>
      <c r="F118" s="160" t="s">
        <v>234</v>
      </c>
      <c r="G118" s="160" t="s">
        <v>251</v>
      </c>
      <c r="H118" s="160" t="s">
        <v>252</v>
      </c>
      <c r="I118" s="161">
        <v>130.43</v>
      </c>
      <c r="J118" s="160" t="s">
        <v>421</v>
      </c>
      <c r="K118" s="160" t="s">
        <v>422</v>
      </c>
      <c r="L118" s="160" t="s">
        <v>239</v>
      </c>
      <c r="M118" s="162">
        <v>45649</v>
      </c>
      <c r="N118" s="160" t="s">
        <v>240</v>
      </c>
      <c r="O118" s="163"/>
      <c r="P118" s="163"/>
      <c r="Q118" s="160" t="s">
        <v>241</v>
      </c>
      <c r="R118" s="163"/>
      <c r="S118" s="163"/>
      <c r="T118" s="160" t="s">
        <v>376</v>
      </c>
      <c r="U118" s="133" t="s">
        <v>243</v>
      </c>
      <c r="V118" s="133" t="s">
        <v>244</v>
      </c>
      <c r="X118" s="133" t="s">
        <v>245</v>
      </c>
      <c r="AC118" s="133" t="s">
        <v>246</v>
      </c>
      <c r="AD118" s="133">
        <v>0</v>
      </c>
      <c r="AF118" t="s">
        <v>779</v>
      </c>
      <c r="AG118" t="s">
        <v>284</v>
      </c>
      <c r="AH118" t="s">
        <v>132</v>
      </c>
      <c r="AI118" s="148" t="str">
        <f t="shared" si="3"/>
        <v>2024/10/24</v>
      </c>
      <c r="AJ118" t="s">
        <v>495</v>
      </c>
      <c r="AL118" t="s">
        <v>249</v>
      </c>
      <c r="AM118" s="151" t="s">
        <v>268</v>
      </c>
    </row>
    <row r="119" spans="1:40" x14ac:dyDescent="0.25">
      <c r="A119" s="160" t="s">
        <v>229</v>
      </c>
      <c r="B119" s="160" t="s">
        <v>230</v>
      </c>
      <c r="C119" s="160" t="s">
        <v>417</v>
      </c>
      <c r="D119" s="160" t="s">
        <v>232</v>
      </c>
      <c r="E119" s="160" t="s">
        <v>233</v>
      </c>
      <c r="F119" s="160" t="s">
        <v>234</v>
      </c>
      <c r="G119" s="160" t="s">
        <v>235</v>
      </c>
      <c r="H119" s="160" t="s">
        <v>236</v>
      </c>
      <c r="I119" s="161">
        <v>141.07</v>
      </c>
      <c r="J119" s="160" t="s">
        <v>421</v>
      </c>
      <c r="K119" s="160" t="s">
        <v>422</v>
      </c>
      <c r="L119" s="160" t="s">
        <v>239</v>
      </c>
      <c r="M119" s="162">
        <v>45649</v>
      </c>
      <c r="N119" s="160" t="s">
        <v>240</v>
      </c>
      <c r="O119" s="163"/>
      <c r="P119" s="163"/>
      <c r="Q119" s="160" t="s">
        <v>241</v>
      </c>
      <c r="R119" s="163"/>
      <c r="S119" s="163"/>
      <c r="T119" s="160" t="s">
        <v>423</v>
      </c>
      <c r="U119" s="133" t="s">
        <v>243</v>
      </c>
      <c r="V119" s="133" t="s">
        <v>244</v>
      </c>
      <c r="X119" s="133" t="s">
        <v>245</v>
      </c>
      <c r="AC119" s="133" t="s">
        <v>246</v>
      </c>
      <c r="AD119" s="133">
        <v>0</v>
      </c>
      <c r="AF119" t="s">
        <v>771</v>
      </c>
      <c r="AG119" t="s">
        <v>264</v>
      </c>
      <c r="AH119" t="s">
        <v>507</v>
      </c>
      <c r="AI119" s="148" t="str">
        <f t="shared" si="3"/>
        <v>2025/03/07</v>
      </c>
      <c r="AL119" t="s">
        <v>249</v>
      </c>
      <c r="AM119" t="s">
        <v>766</v>
      </c>
    </row>
    <row r="120" spans="1:40" x14ac:dyDescent="0.25">
      <c r="A120" s="160" t="s">
        <v>229</v>
      </c>
      <c r="B120" s="160" t="s">
        <v>230</v>
      </c>
      <c r="C120" s="160" t="s">
        <v>417</v>
      </c>
      <c r="D120" s="160" t="s">
        <v>232</v>
      </c>
      <c r="E120" s="160" t="s">
        <v>233</v>
      </c>
      <c r="F120" s="160" t="s">
        <v>234</v>
      </c>
      <c r="G120" s="160" t="s">
        <v>251</v>
      </c>
      <c r="H120" s="160" t="s">
        <v>252</v>
      </c>
      <c r="I120" s="161">
        <v>6.55</v>
      </c>
      <c r="J120" s="160" t="s">
        <v>424</v>
      </c>
      <c r="K120" s="160" t="s">
        <v>425</v>
      </c>
      <c r="L120" s="160" t="s">
        <v>239</v>
      </c>
      <c r="M120" s="162">
        <v>45649</v>
      </c>
      <c r="N120" s="160" t="s">
        <v>240</v>
      </c>
      <c r="O120" s="163"/>
      <c r="P120" s="163"/>
      <c r="Q120" s="160" t="s">
        <v>241</v>
      </c>
      <c r="R120" s="163"/>
      <c r="S120" s="163"/>
      <c r="T120" s="160" t="s">
        <v>426</v>
      </c>
      <c r="U120" s="133" t="s">
        <v>243</v>
      </c>
      <c r="V120" s="133" t="s">
        <v>244</v>
      </c>
      <c r="X120" s="133" t="s">
        <v>245</v>
      </c>
      <c r="AC120" s="133" t="s">
        <v>246</v>
      </c>
      <c r="AD120" s="133">
        <v>0</v>
      </c>
      <c r="AF120" t="s">
        <v>771</v>
      </c>
      <c r="AG120" t="s">
        <v>261</v>
      </c>
      <c r="AH120" t="s">
        <v>507</v>
      </c>
      <c r="AI120" s="148" t="str">
        <f t="shared" si="3"/>
        <v>2025/03/07</v>
      </c>
      <c r="AL120" t="s">
        <v>249</v>
      </c>
      <c r="AM120" t="s">
        <v>766</v>
      </c>
    </row>
    <row r="121" spans="1:40" x14ac:dyDescent="0.25">
      <c r="A121" s="160" t="s">
        <v>229</v>
      </c>
      <c r="B121" s="160" t="s">
        <v>230</v>
      </c>
      <c r="C121" s="160" t="s">
        <v>417</v>
      </c>
      <c r="D121" s="160" t="s">
        <v>232</v>
      </c>
      <c r="E121" s="160" t="s">
        <v>233</v>
      </c>
      <c r="F121" s="160" t="s">
        <v>234</v>
      </c>
      <c r="G121" s="160" t="s">
        <v>251</v>
      </c>
      <c r="H121" s="160" t="s">
        <v>252</v>
      </c>
      <c r="I121" s="161">
        <v>46.09</v>
      </c>
      <c r="J121" s="160" t="s">
        <v>424</v>
      </c>
      <c r="K121" s="160" t="s">
        <v>425</v>
      </c>
      <c r="L121" s="160" t="s">
        <v>239</v>
      </c>
      <c r="M121" s="162">
        <v>45649</v>
      </c>
      <c r="N121" s="160" t="s">
        <v>240</v>
      </c>
      <c r="O121" s="163"/>
      <c r="P121" s="163"/>
      <c r="Q121" s="160" t="s">
        <v>241</v>
      </c>
      <c r="R121" s="163"/>
      <c r="S121" s="163"/>
      <c r="T121" s="160" t="s">
        <v>427</v>
      </c>
      <c r="U121" s="133" t="s">
        <v>243</v>
      </c>
      <c r="V121" s="133" t="s">
        <v>244</v>
      </c>
      <c r="X121" s="133" t="s">
        <v>245</v>
      </c>
      <c r="AC121" s="133" t="s">
        <v>246</v>
      </c>
      <c r="AD121" s="133">
        <v>0</v>
      </c>
      <c r="AF121" t="s">
        <v>768</v>
      </c>
      <c r="AG121" t="s">
        <v>330</v>
      </c>
      <c r="AH121" t="s">
        <v>132</v>
      </c>
      <c r="AI121" s="148" t="str">
        <f t="shared" si="3"/>
        <v>2024/11/25</v>
      </c>
      <c r="AL121" t="s">
        <v>249</v>
      </c>
      <c r="AM121" t="s">
        <v>268</v>
      </c>
    </row>
    <row r="122" spans="1:40" x14ac:dyDescent="0.25">
      <c r="A122" s="160" t="s">
        <v>229</v>
      </c>
      <c r="B122" s="160" t="s">
        <v>230</v>
      </c>
      <c r="C122" s="160" t="s">
        <v>417</v>
      </c>
      <c r="D122" s="160" t="s">
        <v>232</v>
      </c>
      <c r="E122" s="160" t="s">
        <v>233</v>
      </c>
      <c r="F122" s="160" t="s">
        <v>234</v>
      </c>
      <c r="G122" s="160" t="s">
        <v>251</v>
      </c>
      <c r="H122" s="160" t="s">
        <v>252</v>
      </c>
      <c r="I122" s="175">
        <v>11.2</v>
      </c>
      <c r="J122" s="160" t="s">
        <v>428</v>
      </c>
      <c r="K122" s="160" t="s">
        <v>429</v>
      </c>
      <c r="L122" s="160" t="s">
        <v>239</v>
      </c>
      <c r="M122" s="162">
        <v>45649</v>
      </c>
      <c r="N122" s="160" t="s">
        <v>240</v>
      </c>
      <c r="O122" s="163"/>
      <c r="P122" s="163"/>
      <c r="Q122" s="160" t="s">
        <v>241</v>
      </c>
      <c r="R122" s="163"/>
      <c r="S122" s="163"/>
      <c r="T122" s="160" t="s">
        <v>395</v>
      </c>
      <c r="U122" s="133" t="s">
        <v>243</v>
      </c>
      <c r="V122" s="133" t="s">
        <v>244</v>
      </c>
      <c r="X122" s="133" t="s">
        <v>245</v>
      </c>
      <c r="AC122" s="133" t="s">
        <v>246</v>
      </c>
      <c r="AD122" s="133">
        <v>0</v>
      </c>
      <c r="AF122" t="s">
        <v>767</v>
      </c>
      <c r="AG122" t="s">
        <v>496</v>
      </c>
      <c r="AH122" t="s">
        <v>258</v>
      </c>
      <c r="AI122" s="148" t="str">
        <f t="shared" si="3"/>
        <v>2024/12/05</v>
      </c>
      <c r="AL122" t="s">
        <v>249</v>
      </c>
      <c r="AM122" t="s">
        <v>766</v>
      </c>
    </row>
    <row r="123" spans="1:40" x14ac:dyDescent="0.25">
      <c r="A123" s="160" t="s">
        <v>229</v>
      </c>
      <c r="B123" s="160" t="s">
        <v>230</v>
      </c>
      <c r="C123" s="160" t="s">
        <v>417</v>
      </c>
      <c r="D123" s="160" t="s">
        <v>232</v>
      </c>
      <c r="E123" s="160" t="s">
        <v>233</v>
      </c>
      <c r="F123" s="160" t="s">
        <v>234</v>
      </c>
      <c r="G123" s="160" t="s">
        <v>411</v>
      </c>
      <c r="H123" s="160" t="s">
        <v>412</v>
      </c>
      <c r="I123" s="161">
        <v>60.35</v>
      </c>
      <c r="J123" s="160" t="s">
        <v>413</v>
      </c>
      <c r="K123" s="160" t="s">
        <v>430</v>
      </c>
      <c r="L123" s="160" t="s">
        <v>409</v>
      </c>
      <c r="M123" s="162">
        <v>45657</v>
      </c>
      <c r="N123" s="160" t="s">
        <v>240</v>
      </c>
      <c r="O123" s="163"/>
      <c r="P123" s="163"/>
      <c r="Q123" s="160" t="s">
        <v>241</v>
      </c>
      <c r="R123" s="163"/>
      <c r="S123" s="163"/>
      <c r="T123" s="160" t="s">
        <v>510</v>
      </c>
      <c r="U123" s="133" t="s">
        <v>243</v>
      </c>
      <c r="V123" s="133" t="s">
        <v>244</v>
      </c>
      <c r="X123" s="133" t="s">
        <v>245</v>
      </c>
      <c r="AC123" s="133" t="s">
        <v>246</v>
      </c>
      <c r="AD123" s="133">
        <v>0</v>
      </c>
      <c r="AF123" t="s">
        <v>768</v>
      </c>
      <c r="AG123" t="s">
        <v>508</v>
      </c>
      <c r="AH123" t="s">
        <v>503</v>
      </c>
      <c r="AI123" s="148">
        <v>45621</v>
      </c>
      <c r="AL123" t="s">
        <v>249</v>
      </c>
      <c r="AM123" t="s">
        <v>268</v>
      </c>
    </row>
    <row r="124" spans="1:40" x14ac:dyDescent="0.25">
      <c r="A124" s="160" t="s">
        <v>229</v>
      </c>
      <c r="B124" s="160" t="s">
        <v>230</v>
      </c>
      <c r="C124" s="160" t="s">
        <v>431</v>
      </c>
      <c r="D124" s="160" t="s">
        <v>232</v>
      </c>
      <c r="E124" s="160" t="s">
        <v>233</v>
      </c>
      <c r="F124" s="160" t="s">
        <v>234</v>
      </c>
      <c r="G124" s="160" t="s">
        <v>235</v>
      </c>
      <c r="H124" s="160" t="s">
        <v>236</v>
      </c>
      <c r="I124" s="175">
        <v>-669.48</v>
      </c>
      <c r="J124" s="160" t="s">
        <v>432</v>
      </c>
      <c r="K124" s="160" t="s">
        <v>433</v>
      </c>
      <c r="L124" s="160" t="s">
        <v>239</v>
      </c>
      <c r="M124" s="162">
        <v>45685</v>
      </c>
      <c r="N124" s="160" t="s">
        <v>265</v>
      </c>
      <c r="O124" s="163"/>
      <c r="P124" s="163"/>
      <c r="Q124" s="160" t="s">
        <v>241</v>
      </c>
      <c r="R124" s="163"/>
      <c r="S124" s="163"/>
      <c r="T124" s="160" t="s">
        <v>392</v>
      </c>
      <c r="U124" s="133" t="s">
        <v>243</v>
      </c>
      <c r="V124" s="133" t="s">
        <v>244</v>
      </c>
      <c r="X124" s="133" t="s">
        <v>245</v>
      </c>
      <c r="AC124" s="133" t="s">
        <v>246</v>
      </c>
      <c r="AD124" s="133">
        <v>0</v>
      </c>
      <c r="AF124" t="s">
        <v>767</v>
      </c>
      <c r="AG124" s="149" t="s">
        <v>505</v>
      </c>
      <c r="AH124" t="s">
        <v>258</v>
      </c>
      <c r="AI124" s="148" t="str">
        <f t="shared" si="3"/>
        <v>2024/12/05</v>
      </c>
      <c r="AJ124" s="149" t="s">
        <v>512</v>
      </c>
      <c r="AK124" s="149" t="s">
        <v>226</v>
      </c>
      <c r="AL124" t="s">
        <v>249</v>
      </c>
      <c r="AM124" t="s">
        <v>766</v>
      </c>
    </row>
    <row r="125" spans="1:40" x14ac:dyDescent="0.25">
      <c r="A125" s="160" t="s">
        <v>229</v>
      </c>
      <c r="B125" s="160" t="s">
        <v>230</v>
      </c>
      <c r="C125" s="160" t="s">
        <v>431</v>
      </c>
      <c r="D125" s="160" t="s">
        <v>232</v>
      </c>
      <c r="E125" s="160" t="s">
        <v>233</v>
      </c>
      <c r="F125" s="160" t="s">
        <v>234</v>
      </c>
      <c r="G125" s="160" t="s">
        <v>251</v>
      </c>
      <c r="H125" s="160" t="s">
        <v>252</v>
      </c>
      <c r="I125" s="175">
        <v>46.09</v>
      </c>
      <c r="J125" s="160" t="s">
        <v>432</v>
      </c>
      <c r="K125" s="160" t="s">
        <v>433</v>
      </c>
      <c r="L125" s="160" t="s">
        <v>239</v>
      </c>
      <c r="M125" s="162">
        <v>45685</v>
      </c>
      <c r="N125" s="160" t="s">
        <v>240</v>
      </c>
      <c r="O125" s="163"/>
      <c r="P125" s="163"/>
      <c r="Q125" s="160" t="s">
        <v>241</v>
      </c>
      <c r="R125" s="163"/>
      <c r="S125" s="163"/>
      <c r="T125" s="160" t="s">
        <v>434</v>
      </c>
      <c r="U125" s="133" t="s">
        <v>243</v>
      </c>
      <c r="V125" s="133" t="s">
        <v>244</v>
      </c>
      <c r="X125" s="133" t="s">
        <v>245</v>
      </c>
      <c r="AC125" s="133" t="s">
        <v>246</v>
      </c>
      <c r="AD125" s="133">
        <v>0</v>
      </c>
      <c r="AF125" t="s">
        <v>767</v>
      </c>
      <c r="AG125" t="s">
        <v>498</v>
      </c>
      <c r="AH125" t="s">
        <v>132</v>
      </c>
      <c r="AI125" s="148" t="str">
        <f t="shared" si="3"/>
        <v>2024/12/05</v>
      </c>
      <c r="AJ125" t="s">
        <v>504</v>
      </c>
      <c r="AK125" s="149" t="s">
        <v>226</v>
      </c>
      <c r="AL125" t="s">
        <v>249</v>
      </c>
      <c r="AM125" t="s">
        <v>766</v>
      </c>
    </row>
    <row r="126" spans="1:40" x14ac:dyDescent="0.25">
      <c r="A126" s="160" t="s">
        <v>229</v>
      </c>
      <c r="B126" s="160" t="s">
        <v>230</v>
      </c>
      <c r="C126" s="160" t="s">
        <v>431</v>
      </c>
      <c r="D126" s="160" t="s">
        <v>232</v>
      </c>
      <c r="E126" s="160" t="s">
        <v>233</v>
      </c>
      <c r="F126" s="160" t="s">
        <v>234</v>
      </c>
      <c r="G126" s="160" t="s">
        <v>251</v>
      </c>
      <c r="H126" s="160" t="s">
        <v>252</v>
      </c>
      <c r="I126" s="161">
        <v>46.09</v>
      </c>
      <c r="J126" s="160" t="s">
        <v>432</v>
      </c>
      <c r="K126" s="160" t="s">
        <v>433</v>
      </c>
      <c r="L126" s="160" t="s">
        <v>239</v>
      </c>
      <c r="M126" s="162">
        <v>45685</v>
      </c>
      <c r="N126" s="160" t="s">
        <v>240</v>
      </c>
      <c r="O126" s="163"/>
      <c r="P126" s="163"/>
      <c r="Q126" s="160" t="s">
        <v>241</v>
      </c>
      <c r="R126" s="163"/>
      <c r="S126" s="163"/>
      <c r="T126" s="160" t="s">
        <v>435</v>
      </c>
      <c r="U126" s="133" t="s">
        <v>243</v>
      </c>
      <c r="V126" s="133" t="s">
        <v>244</v>
      </c>
      <c r="X126" s="133" t="s">
        <v>245</v>
      </c>
      <c r="AC126" s="133" t="s">
        <v>246</v>
      </c>
      <c r="AD126" s="133">
        <v>0</v>
      </c>
      <c r="AF126" t="s">
        <v>784</v>
      </c>
      <c r="AG126" t="s">
        <v>498</v>
      </c>
      <c r="AH126" t="s">
        <v>132</v>
      </c>
      <c r="AI126" s="148" t="str">
        <f t="shared" si="3"/>
        <v>2024/12/12</v>
      </c>
      <c r="AL126" t="s">
        <v>249</v>
      </c>
      <c r="AM126" t="s">
        <v>268</v>
      </c>
    </row>
    <row r="127" spans="1:40" x14ac:dyDescent="0.25">
      <c r="A127" s="160" t="s">
        <v>229</v>
      </c>
      <c r="B127" s="160" t="s">
        <v>230</v>
      </c>
      <c r="C127" s="160" t="s">
        <v>431</v>
      </c>
      <c r="D127" s="160" t="s">
        <v>232</v>
      </c>
      <c r="E127" s="160" t="s">
        <v>233</v>
      </c>
      <c r="F127" s="160" t="s">
        <v>234</v>
      </c>
      <c r="G127" s="160" t="s">
        <v>251</v>
      </c>
      <c r="H127" s="160" t="s">
        <v>252</v>
      </c>
      <c r="I127" s="161">
        <v>48.7</v>
      </c>
      <c r="J127" s="160" t="s">
        <v>436</v>
      </c>
      <c r="K127" s="160" t="s">
        <v>437</v>
      </c>
      <c r="L127" s="160" t="s">
        <v>239</v>
      </c>
      <c r="M127" s="162">
        <v>45685</v>
      </c>
      <c r="N127" s="160" t="s">
        <v>240</v>
      </c>
      <c r="O127" s="163"/>
      <c r="P127" s="163"/>
      <c r="Q127" s="160" t="s">
        <v>241</v>
      </c>
      <c r="R127" s="163"/>
      <c r="S127" s="163"/>
      <c r="T127" s="160" t="s">
        <v>438</v>
      </c>
      <c r="U127" s="133" t="s">
        <v>243</v>
      </c>
      <c r="V127" s="133" t="s">
        <v>244</v>
      </c>
      <c r="X127" s="133" t="s">
        <v>245</v>
      </c>
      <c r="AC127" s="133" t="s">
        <v>246</v>
      </c>
      <c r="AD127" s="133">
        <v>0</v>
      </c>
      <c r="AF127" t="s">
        <v>769</v>
      </c>
      <c r="AG127" t="s">
        <v>506</v>
      </c>
      <c r="AH127" t="s">
        <v>132</v>
      </c>
      <c r="AI127" s="148" t="str">
        <f t="shared" si="3"/>
        <v>2024/12/11</v>
      </c>
      <c r="AL127" t="s">
        <v>249</v>
      </c>
      <c r="AM127" t="s">
        <v>268</v>
      </c>
    </row>
    <row r="128" spans="1:40" x14ac:dyDescent="0.25">
      <c r="A128" s="160" t="s">
        <v>229</v>
      </c>
      <c r="B128" s="160" t="s">
        <v>230</v>
      </c>
      <c r="C128" s="160" t="s">
        <v>431</v>
      </c>
      <c r="D128" s="160" t="s">
        <v>232</v>
      </c>
      <c r="E128" s="160" t="s">
        <v>233</v>
      </c>
      <c r="F128" s="160" t="s">
        <v>234</v>
      </c>
      <c r="G128" s="160" t="s">
        <v>411</v>
      </c>
      <c r="H128" s="160" t="s">
        <v>412</v>
      </c>
      <c r="I128" s="161">
        <v>45.04</v>
      </c>
      <c r="J128" s="160" t="s">
        <v>413</v>
      </c>
      <c r="K128" s="160" t="s">
        <v>439</v>
      </c>
      <c r="L128" s="160" t="s">
        <v>409</v>
      </c>
      <c r="M128" s="162">
        <v>45687</v>
      </c>
      <c r="N128" s="160" t="s">
        <v>240</v>
      </c>
      <c r="O128" s="163"/>
      <c r="P128" s="163"/>
      <c r="Q128" s="160" t="s">
        <v>241</v>
      </c>
      <c r="R128" s="163"/>
      <c r="S128" s="163"/>
      <c r="T128" s="160" t="s">
        <v>511</v>
      </c>
      <c r="U128" s="133" t="s">
        <v>243</v>
      </c>
      <c r="V128" s="133" t="s">
        <v>244</v>
      </c>
      <c r="X128" s="133" t="s">
        <v>245</v>
      </c>
      <c r="AC128" s="133" t="s">
        <v>246</v>
      </c>
      <c r="AD128" s="133">
        <v>0</v>
      </c>
      <c r="AF128" t="s">
        <v>769</v>
      </c>
      <c r="AG128" t="s">
        <v>508</v>
      </c>
      <c r="AH128" t="s">
        <v>130</v>
      </c>
      <c r="AI128" s="148">
        <v>45637</v>
      </c>
      <c r="AL128" t="s">
        <v>249</v>
      </c>
      <c r="AM128" t="s">
        <v>268</v>
      </c>
    </row>
    <row r="129" spans="1:43" x14ac:dyDescent="0.25">
      <c r="A129" s="160" t="s">
        <v>229</v>
      </c>
      <c r="B129" s="160" t="s">
        <v>230</v>
      </c>
      <c r="C129" s="160" t="s">
        <v>431</v>
      </c>
      <c r="D129" s="160" t="s">
        <v>232</v>
      </c>
      <c r="E129" s="160" t="s">
        <v>233</v>
      </c>
      <c r="F129" s="160" t="s">
        <v>234</v>
      </c>
      <c r="G129" s="160" t="s">
        <v>411</v>
      </c>
      <c r="H129" s="160" t="s">
        <v>412</v>
      </c>
      <c r="I129" s="161">
        <v>56.09</v>
      </c>
      <c r="J129" s="160" t="s">
        <v>413</v>
      </c>
      <c r="K129" s="160" t="s">
        <v>439</v>
      </c>
      <c r="L129" s="160" t="s">
        <v>409</v>
      </c>
      <c r="M129" s="162">
        <v>45687</v>
      </c>
      <c r="N129" s="160" t="s">
        <v>240</v>
      </c>
      <c r="O129" s="163"/>
      <c r="P129" s="163"/>
      <c r="Q129" s="160" t="s">
        <v>241</v>
      </c>
      <c r="R129" s="163"/>
      <c r="S129" s="163"/>
      <c r="T129" s="160" t="s">
        <v>440</v>
      </c>
      <c r="U129" s="133" t="s">
        <v>243</v>
      </c>
      <c r="V129" s="133" t="s">
        <v>244</v>
      </c>
      <c r="X129" s="133" t="s">
        <v>245</v>
      </c>
      <c r="AC129" s="133" t="s">
        <v>246</v>
      </c>
      <c r="AD129" s="133">
        <v>0</v>
      </c>
      <c r="AF129" t="s">
        <v>769</v>
      </c>
      <c r="AG129" t="s">
        <v>508</v>
      </c>
      <c r="AH129" t="s">
        <v>130</v>
      </c>
      <c r="AI129" s="148">
        <v>45637</v>
      </c>
      <c r="AJ129" t="s">
        <v>509</v>
      </c>
      <c r="AK129" s="149" t="s">
        <v>226</v>
      </c>
      <c r="AL129" t="s">
        <v>249</v>
      </c>
      <c r="AM129" s="151" t="s">
        <v>268</v>
      </c>
    </row>
    <row r="130" spans="1:43" x14ac:dyDescent="0.25">
      <c r="A130" s="160" t="s">
        <v>229</v>
      </c>
      <c r="B130" s="160" t="s">
        <v>230</v>
      </c>
      <c r="C130" s="160" t="s">
        <v>367</v>
      </c>
      <c r="D130" s="160" t="s">
        <v>232</v>
      </c>
      <c r="E130" s="160" t="s">
        <v>233</v>
      </c>
      <c r="F130" s="160" t="s">
        <v>234</v>
      </c>
      <c r="G130" s="160" t="s">
        <v>292</v>
      </c>
      <c r="H130" s="160" t="s">
        <v>293</v>
      </c>
      <c r="I130" s="161">
        <v>900</v>
      </c>
      <c r="J130" s="160"/>
      <c r="K130" s="160" t="s">
        <v>441</v>
      </c>
      <c r="L130" s="160" t="s">
        <v>295</v>
      </c>
      <c r="M130" s="162">
        <v>45609</v>
      </c>
      <c r="N130" s="160" t="s">
        <v>296</v>
      </c>
      <c r="O130" s="160" t="s">
        <v>297</v>
      </c>
      <c r="P130" s="160" t="s">
        <v>298</v>
      </c>
      <c r="Q130" s="160"/>
      <c r="R130" s="163"/>
      <c r="S130" s="163"/>
      <c r="T130" s="160" t="s">
        <v>299</v>
      </c>
      <c r="U130" s="133" t="s">
        <v>243</v>
      </c>
      <c r="V130" s="133" t="s">
        <v>244</v>
      </c>
      <c r="X130" s="133" t="s">
        <v>245</v>
      </c>
      <c r="Z130" s="133" t="s">
        <v>300</v>
      </c>
      <c r="AC130" s="133" t="s">
        <v>246</v>
      </c>
      <c r="AD130" s="133">
        <v>10</v>
      </c>
      <c r="AE130" s="133" t="s">
        <v>365</v>
      </c>
      <c r="AF130" t="s">
        <v>301</v>
      </c>
      <c r="AG130" t="s">
        <v>172</v>
      </c>
      <c r="AH130" s="133" t="s">
        <v>132</v>
      </c>
      <c r="AI130" s="148"/>
      <c r="AL130" t="s">
        <v>302</v>
      </c>
      <c r="AM130" t="s">
        <v>268</v>
      </c>
    </row>
    <row r="131" spans="1:43" x14ac:dyDescent="0.25">
      <c r="A131" s="160" t="s">
        <v>229</v>
      </c>
      <c r="B131" s="160" t="s">
        <v>230</v>
      </c>
      <c r="C131" s="160" t="s">
        <v>417</v>
      </c>
      <c r="D131" s="160" t="s">
        <v>232</v>
      </c>
      <c r="E131" s="160" t="s">
        <v>233</v>
      </c>
      <c r="F131" s="160" t="s">
        <v>234</v>
      </c>
      <c r="G131" s="160" t="s">
        <v>292</v>
      </c>
      <c r="H131" s="160" t="s">
        <v>293</v>
      </c>
      <c r="I131" s="161">
        <v>900</v>
      </c>
      <c r="J131" s="160"/>
      <c r="K131" s="160" t="s">
        <v>442</v>
      </c>
      <c r="L131" s="160" t="s">
        <v>295</v>
      </c>
      <c r="M131" s="162">
        <v>45644</v>
      </c>
      <c r="N131" s="160" t="s">
        <v>296</v>
      </c>
      <c r="O131" s="160" t="s">
        <v>297</v>
      </c>
      <c r="P131" s="160" t="s">
        <v>298</v>
      </c>
      <c r="Q131" s="160"/>
      <c r="R131" s="163"/>
      <c r="S131" s="163"/>
      <c r="T131" s="160" t="s">
        <v>299</v>
      </c>
      <c r="U131" s="133" t="s">
        <v>243</v>
      </c>
      <c r="V131" s="133" t="s">
        <v>244</v>
      </c>
      <c r="X131" s="133" t="s">
        <v>245</v>
      </c>
      <c r="Z131" s="133" t="s">
        <v>300</v>
      </c>
      <c r="AC131" s="133" t="s">
        <v>246</v>
      </c>
      <c r="AD131" s="133">
        <v>10</v>
      </c>
      <c r="AE131" s="133" t="s">
        <v>365</v>
      </c>
      <c r="AF131" t="s">
        <v>301</v>
      </c>
      <c r="AG131" t="s">
        <v>172</v>
      </c>
      <c r="AH131" s="133" t="s">
        <v>132</v>
      </c>
      <c r="AI131" s="148"/>
      <c r="AL131" t="s">
        <v>302</v>
      </c>
      <c r="AM131" t="s">
        <v>268</v>
      </c>
    </row>
    <row r="132" spans="1:43" x14ac:dyDescent="0.25">
      <c r="A132" s="160" t="s">
        <v>229</v>
      </c>
      <c r="B132" s="160" t="s">
        <v>230</v>
      </c>
      <c r="C132" s="160" t="s">
        <v>417</v>
      </c>
      <c r="D132" s="160" t="s">
        <v>232</v>
      </c>
      <c r="E132" s="160" t="s">
        <v>233</v>
      </c>
      <c r="F132" s="160" t="s">
        <v>234</v>
      </c>
      <c r="G132" s="160" t="s">
        <v>292</v>
      </c>
      <c r="H132" s="160" t="s">
        <v>293</v>
      </c>
      <c r="I132" s="161">
        <v>900</v>
      </c>
      <c r="J132" s="160"/>
      <c r="K132" s="160" t="s">
        <v>443</v>
      </c>
      <c r="L132" s="160" t="s">
        <v>295</v>
      </c>
      <c r="M132" s="162">
        <v>45644</v>
      </c>
      <c r="N132" s="160" t="s">
        <v>296</v>
      </c>
      <c r="O132" s="160" t="s">
        <v>297</v>
      </c>
      <c r="P132" s="160" t="s">
        <v>298</v>
      </c>
      <c r="Q132" s="160"/>
      <c r="R132" s="163"/>
      <c r="S132" s="163"/>
      <c r="T132" s="160" t="s">
        <v>299</v>
      </c>
      <c r="U132" s="133" t="s">
        <v>243</v>
      </c>
      <c r="V132" s="133" t="s">
        <v>244</v>
      </c>
      <c r="X132" s="133" t="s">
        <v>245</v>
      </c>
      <c r="Z132" s="133" t="s">
        <v>300</v>
      </c>
      <c r="AC132" s="133" t="s">
        <v>246</v>
      </c>
      <c r="AD132" s="133">
        <v>10</v>
      </c>
      <c r="AE132" s="133" t="s">
        <v>365</v>
      </c>
      <c r="AF132" t="s">
        <v>301</v>
      </c>
      <c r="AG132" t="s">
        <v>172</v>
      </c>
      <c r="AH132" s="133" t="s">
        <v>132</v>
      </c>
      <c r="AI132" s="148"/>
      <c r="AL132" t="s">
        <v>302</v>
      </c>
      <c r="AM132" t="s">
        <v>268</v>
      </c>
    </row>
    <row r="133" spans="1:43" x14ac:dyDescent="0.25">
      <c r="A133" s="160" t="s">
        <v>229</v>
      </c>
      <c r="B133" s="160" t="s">
        <v>230</v>
      </c>
      <c r="C133" s="160" t="s">
        <v>431</v>
      </c>
      <c r="D133" s="160" t="s">
        <v>232</v>
      </c>
      <c r="E133" s="160" t="s">
        <v>233</v>
      </c>
      <c r="F133" s="160" t="s">
        <v>234</v>
      </c>
      <c r="G133" s="160" t="s">
        <v>292</v>
      </c>
      <c r="H133" s="160" t="s">
        <v>293</v>
      </c>
      <c r="I133" s="161">
        <v>900</v>
      </c>
      <c r="J133" s="160"/>
      <c r="K133" s="160" t="s">
        <v>444</v>
      </c>
      <c r="L133" s="160" t="s">
        <v>295</v>
      </c>
      <c r="M133" s="162">
        <v>45679</v>
      </c>
      <c r="N133" s="160" t="s">
        <v>296</v>
      </c>
      <c r="O133" s="160" t="s">
        <v>297</v>
      </c>
      <c r="P133" s="160" t="s">
        <v>298</v>
      </c>
      <c r="Q133" s="160"/>
      <c r="R133" s="163"/>
      <c r="S133" s="163"/>
      <c r="T133" s="160" t="s">
        <v>299</v>
      </c>
      <c r="U133" s="133" t="s">
        <v>243</v>
      </c>
      <c r="V133" s="133" t="s">
        <v>244</v>
      </c>
      <c r="X133" s="133" t="s">
        <v>245</v>
      </c>
      <c r="Z133" s="133" t="s">
        <v>300</v>
      </c>
      <c r="AC133" s="133" t="s">
        <v>246</v>
      </c>
      <c r="AD133" s="133">
        <v>10</v>
      </c>
      <c r="AE133" s="133" t="s">
        <v>365</v>
      </c>
      <c r="AF133" t="s">
        <v>301</v>
      </c>
      <c r="AG133" t="s">
        <v>172</v>
      </c>
      <c r="AH133" s="133" t="s">
        <v>132</v>
      </c>
      <c r="AI133" s="148"/>
      <c r="AL133" t="s">
        <v>302</v>
      </c>
      <c r="AM133" t="s">
        <v>268</v>
      </c>
    </row>
    <row r="134" spans="1:43" x14ac:dyDescent="0.25">
      <c r="A134" s="160" t="s">
        <v>229</v>
      </c>
      <c r="B134" s="160" t="s">
        <v>230</v>
      </c>
      <c r="C134" s="160" t="s">
        <v>522</v>
      </c>
      <c r="D134" s="160" t="s">
        <v>232</v>
      </c>
      <c r="E134" s="160" t="s">
        <v>233</v>
      </c>
      <c r="F134" s="160" t="s">
        <v>234</v>
      </c>
      <c r="G134" s="160" t="s">
        <v>405</v>
      </c>
      <c r="H134" s="160" t="s">
        <v>406</v>
      </c>
      <c r="I134" s="164">
        <v>-1129.0899999999999</v>
      </c>
      <c r="J134" s="160" t="s">
        <v>523</v>
      </c>
      <c r="K134" s="160" t="s">
        <v>524</v>
      </c>
      <c r="L134" s="160" t="s">
        <v>239</v>
      </c>
      <c r="M134" s="162">
        <v>45714</v>
      </c>
      <c r="N134" s="160" t="s">
        <v>265</v>
      </c>
      <c r="O134" s="163"/>
      <c r="P134" s="163"/>
      <c r="Q134" s="160" t="s">
        <v>241</v>
      </c>
      <c r="R134" s="163"/>
      <c r="S134" s="163"/>
      <c r="T134" s="160" t="s">
        <v>410</v>
      </c>
      <c r="U134" s="153" t="s">
        <v>243</v>
      </c>
      <c r="V134" s="153" t="s">
        <v>244</v>
      </c>
      <c r="W134" s="154"/>
      <c r="X134" s="153" t="s">
        <v>245</v>
      </c>
      <c r="Y134" s="154"/>
      <c r="Z134" s="154"/>
      <c r="AA134" s="154"/>
      <c r="AB134" s="154"/>
      <c r="AC134" s="153" t="s">
        <v>246</v>
      </c>
      <c r="AD134" s="153">
        <v>0</v>
      </c>
      <c r="AE134" s="154"/>
      <c r="AF134" s="154"/>
      <c r="AG134" s="154"/>
      <c r="AH134" s="154"/>
      <c r="AI134" s="155"/>
      <c r="AJ134" s="154"/>
      <c r="AK134" s="154"/>
      <c r="AL134" t="s">
        <v>249</v>
      </c>
      <c r="AM134" s="154" t="s">
        <v>519</v>
      </c>
      <c r="AN134" s="156" t="s">
        <v>516</v>
      </c>
      <c r="AO134" s="154"/>
      <c r="AP134" s="154"/>
      <c r="AQ134" s="154"/>
    </row>
    <row r="135" spans="1:43" x14ac:dyDescent="0.25">
      <c r="A135" s="160" t="s">
        <v>229</v>
      </c>
      <c r="B135" s="160" t="s">
        <v>230</v>
      </c>
      <c r="C135" s="160" t="s">
        <v>522</v>
      </c>
      <c r="D135" s="160" t="s">
        <v>232</v>
      </c>
      <c r="E135" s="160" t="s">
        <v>233</v>
      </c>
      <c r="F135" s="160" t="s">
        <v>234</v>
      </c>
      <c r="G135" s="160" t="s">
        <v>525</v>
      </c>
      <c r="H135" s="160" t="s">
        <v>526</v>
      </c>
      <c r="I135" s="164">
        <v>17.079999999999998</v>
      </c>
      <c r="J135" s="160" t="s">
        <v>527</v>
      </c>
      <c r="K135" s="160" t="s">
        <v>528</v>
      </c>
      <c r="L135" s="160" t="s">
        <v>409</v>
      </c>
      <c r="M135" s="162">
        <v>45715</v>
      </c>
      <c r="N135" s="160" t="s">
        <v>240</v>
      </c>
      <c r="O135" s="163"/>
      <c r="P135" s="163"/>
      <c r="Q135" s="160" t="s">
        <v>241</v>
      </c>
      <c r="R135" s="163"/>
      <c r="S135" s="163"/>
      <c r="T135" s="160" t="s">
        <v>529</v>
      </c>
      <c r="U135" s="133" t="s">
        <v>243</v>
      </c>
      <c r="V135" s="133" t="s">
        <v>244</v>
      </c>
      <c r="X135" s="133" t="s">
        <v>245</v>
      </c>
      <c r="AC135" s="133" t="s">
        <v>246</v>
      </c>
      <c r="AD135" s="133">
        <v>0</v>
      </c>
      <c r="AF135" t="s">
        <v>611</v>
      </c>
      <c r="AG135" t="s">
        <v>603</v>
      </c>
      <c r="AH135" t="s">
        <v>604</v>
      </c>
      <c r="AI135" s="148">
        <v>45699</v>
      </c>
      <c r="AL135" t="s">
        <v>249</v>
      </c>
      <c r="AM135" t="s">
        <v>268</v>
      </c>
    </row>
    <row r="136" spans="1:43" x14ac:dyDescent="0.25">
      <c r="A136" s="160" t="s">
        <v>229</v>
      </c>
      <c r="B136" s="160" t="s">
        <v>230</v>
      </c>
      <c r="C136" s="160" t="s">
        <v>522</v>
      </c>
      <c r="D136" s="160" t="s">
        <v>232</v>
      </c>
      <c r="E136" s="160" t="s">
        <v>233</v>
      </c>
      <c r="F136" s="160" t="s">
        <v>234</v>
      </c>
      <c r="G136" s="160" t="s">
        <v>525</v>
      </c>
      <c r="H136" s="160" t="s">
        <v>526</v>
      </c>
      <c r="I136" s="164">
        <v>26.52</v>
      </c>
      <c r="J136" s="160" t="s">
        <v>413</v>
      </c>
      <c r="K136" s="160" t="s">
        <v>528</v>
      </c>
      <c r="L136" s="160" t="s">
        <v>409</v>
      </c>
      <c r="M136" s="162">
        <v>45715</v>
      </c>
      <c r="N136" s="160" t="s">
        <v>240</v>
      </c>
      <c r="O136" s="163"/>
      <c r="P136" s="163"/>
      <c r="Q136" s="160" t="s">
        <v>241</v>
      </c>
      <c r="R136" s="163"/>
      <c r="S136" s="163"/>
      <c r="T136" s="160" t="s">
        <v>530</v>
      </c>
      <c r="U136" s="133" t="s">
        <v>243</v>
      </c>
      <c r="V136" s="133" t="s">
        <v>244</v>
      </c>
      <c r="X136" s="133" t="s">
        <v>245</v>
      </c>
      <c r="AC136" s="133" t="s">
        <v>246</v>
      </c>
      <c r="AD136" s="133">
        <v>0</v>
      </c>
      <c r="AF136" t="s">
        <v>606</v>
      </c>
      <c r="AG136" t="s">
        <v>603</v>
      </c>
      <c r="AH136" t="s">
        <v>130</v>
      </c>
      <c r="AI136" s="148">
        <v>45693</v>
      </c>
      <c r="AL136" t="s">
        <v>249</v>
      </c>
      <c r="AM136" t="s">
        <v>268</v>
      </c>
    </row>
    <row r="137" spans="1:43" x14ac:dyDescent="0.25">
      <c r="A137" s="160" t="s">
        <v>229</v>
      </c>
      <c r="B137" s="160" t="s">
        <v>230</v>
      </c>
      <c r="C137" s="160" t="s">
        <v>522</v>
      </c>
      <c r="D137" s="160" t="s">
        <v>232</v>
      </c>
      <c r="E137" s="160" t="s">
        <v>233</v>
      </c>
      <c r="F137" s="160" t="s">
        <v>234</v>
      </c>
      <c r="G137" s="160" t="s">
        <v>411</v>
      </c>
      <c r="H137" s="160" t="s">
        <v>412</v>
      </c>
      <c r="I137" s="164">
        <v>46.7</v>
      </c>
      <c r="J137" s="160" t="s">
        <v>413</v>
      </c>
      <c r="K137" s="160" t="s">
        <v>528</v>
      </c>
      <c r="L137" s="160" t="s">
        <v>409</v>
      </c>
      <c r="M137" s="162">
        <v>45715</v>
      </c>
      <c r="N137" s="160" t="s">
        <v>240</v>
      </c>
      <c r="O137" s="163"/>
      <c r="P137" s="163"/>
      <c r="Q137" s="160" t="s">
        <v>241</v>
      </c>
      <c r="R137" s="163"/>
      <c r="S137" s="163"/>
      <c r="T137" s="160" t="s">
        <v>531</v>
      </c>
      <c r="U137" s="133" t="s">
        <v>243</v>
      </c>
      <c r="V137" s="133" t="s">
        <v>244</v>
      </c>
      <c r="X137" s="133" t="s">
        <v>245</v>
      </c>
      <c r="AC137" s="133" t="s">
        <v>246</v>
      </c>
      <c r="AD137" s="133">
        <v>0</v>
      </c>
      <c r="AF137" t="s">
        <v>606</v>
      </c>
      <c r="AG137" t="s">
        <v>508</v>
      </c>
      <c r="AH137" t="s">
        <v>130</v>
      </c>
      <c r="AI137" s="148">
        <v>45693</v>
      </c>
      <c r="AL137" t="s">
        <v>249</v>
      </c>
      <c r="AM137" t="s">
        <v>268</v>
      </c>
    </row>
    <row r="138" spans="1:43" x14ac:dyDescent="0.25">
      <c r="A138" s="160" t="s">
        <v>229</v>
      </c>
      <c r="B138" s="160" t="s">
        <v>230</v>
      </c>
      <c r="C138" s="160" t="s">
        <v>522</v>
      </c>
      <c r="D138" s="160" t="s">
        <v>232</v>
      </c>
      <c r="E138" s="160" t="s">
        <v>233</v>
      </c>
      <c r="F138" s="160" t="s">
        <v>234</v>
      </c>
      <c r="G138" s="160" t="s">
        <v>525</v>
      </c>
      <c r="H138" s="160" t="s">
        <v>526</v>
      </c>
      <c r="I138" s="164">
        <v>10.64</v>
      </c>
      <c r="J138" s="160" t="s">
        <v>413</v>
      </c>
      <c r="K138" s="160" t="s">
        <v>528</v>
      </c>
      <c r="L138" s="160" t="s">
        <v>409</v>
      </c>
      <c r="M138" s="162">
        <v>45715</v>
      </c>
      <c r="N138" s="160" t="s">
        <v>240</v>
      </c>
      <c r="O138" s="163"/>
      <c r="P138" s="163"/>
      <c r="Q138" s="160" t="s">
        <v>241</v>
      </c>
      <c r="R138" s="163"/>
      <c r="S138" s="163"/>
      <c r="T138" s="160" t="s">
        <v>532</v>
      </c>
      <c r="U138" s="133" t="s">
        <v>243</v>
      </c>
      <c r="V138" s="133" t="s">
        <v>244</v>
      </c>
      <c r="X138" s="133" t="s">
        <v>245</v>
      </c>
      <c r="AC138" s="133" t="s">
        <v>246</v>
      </c>
      <c r="AD138" s="133">
        <v>0</v>
      </c>
      <c r="AF138" t="s">
        <v>611</v>
      </c>
      <c r="AG138" t="s">
        <v>603</v>
      </c>
      <c r="AH138" t="s">
        <v>605</v>
      </c>
      <c r="AI138" s="148">
        <v>45698</v>
      </c>
      <c r="AL138" t="s">
        <v>249</v>
      </c>
      <c r="AM138" t="s">
        <v>268</v>
      </c>
    </row>
    <row r="139" spans="1:43" x14ac:dyDescent="0.25">
      <c r="A139" s="160" t="s">
        <v>229</v>
      </c>
      <c r="B139" s="160" t="s">
        <v>230</v>
      </c>
      <c r="C139" s="160" t="s">
        <v>522</v>
      </c>
      <c r="D139" s="160" t="s">
        <v>232</v>
      </c>
      <c r="E139" s="160" t="s">
        <v>233</v>
      </c>
      <c r="F139" s="160" t="s">
        <v>234</v>
      </c>
      <c r="G139" s="160" t="s">
        <v>411</v>
      </c>
      <c r="H139" s="160" t="s">
        <v>412</v>
      </c>
      <c r="I139" s="164">
        <v>30.43</v>
      </c>
      <c r="J139" s="160" t="s">
        <v>413</v>
      </c>
      <c r="K139" s="160" t="s">
        <v>528</v>
      </c>
      <c r="L139" s="160" t="s">
        <v>409</v>
      </c>
      <c r="M139" s="162">
        <v>45715</v>
      </c>
      <c r="N139" s="160" t="s">
        <v>240</v>
      </c>
      <c r="O139" s="163"/>
      <c r="P139" s="163"/>
      <c r="Q139" s="160" t="s">
        <v>241</v>
      </c>
      <c r="R139" s="163"/>
      <c r="S139" s="163"/>
      <c r="T139" s="160" t="s">
        <v>533</v>
      </c>
      <c r="U139" s="133" t="s">
        <v>243</v>
      </c>
      <c r="V139" s="133" t="s">
        <v>244</v>
      </c>
      <c r="X139" s="133" t="s">
        <v>245</v>
      </c>
      <c r="AC139" s="133" t="s">
        <v>246</v>
      </c>
      <c r="AD139" s="133">
        <v>0</v>
      </c>
      <c r="AF139" t="s">
        <v>607</v>
      </c>
      <c r="AG139" t="s">
        <v>508</v>
      </c>
      <c r="AH139" t="s">
        <v>503</v>
      </c>
      <c r="AI139" s="148">
        <v>45702</v>
      </c>
      <c r="AL139" t="s">
        <v>249</v>
      </c>
      <c r="AM139" t="s">
        <v>268</v>
      </c>
    </row>
    <row r="140" spans="1:43" ht="25" x14ac:dyDescent="0.25">
      <c r="A140" s="160" t="s">
        <v>229</v>
      </c>
      <c r="B140" s="160" t="s">
        <v>230</v>
      </c>
      <c r="C140" s="160" t="s">
        <v>522</v>
      </c>
      <c r="D140" s="160" t="s">
        <v>232</v>
      </c>
      <c r="E140" s="160" t="s">
        <v>233</v>
      </c>
      <c r="F140" s="160" t="s">
        <v>234</v>
      </c>
      <c r="G140" s="160" t="s">
        <v>411</v>
      </c>
      <c r="H140" s="160" t="s">
        <v>412</v>
      </c>
      <c r="I140" s="164">
        <v>18.260000000000002</v>
      </c>
      <c r="J140" s="160" t="s">
        <v>413</v>
      </c>
      <c r="K140" s="160" t="s">
        <v>528</v>
      </c>
      <c r="L140" s="160" t="s">
        <v>409</v>
      </c>
      <c r="M140" s="162">
        <v>45715</v>
      </c>
      <c r="N140" s="160" t="s">
        <v>240</v>
      </c>
      <c r="O140" s="163"/>
      <c r="P140" s="163"/>
      <c r="Q140" s="160" t="s">
        <v>241</v>
      </c>
      <c r="R140" s="163"/>
      <c r="S140" s="163"/>
      <c r="T140" s="160" t="s">
        <v>534</v>
      </c>
      <c r="U140" s="133" t="s">
        <v>243</v>
      </c>
      <c r="V140" s="133" t="s">
        <v>244</v>
      </c>
      <c r="X140" s="133" t="s">
        <v>245</v>
      </c>
      <c r="AC140" s="133" t="s">
        <v>246</v>
      </c>
      <c r="AD140" s="133">
        <v>0</v>
      </c>
      <c r="AF140" s="17" t="s">
        <v>608</v>
      </c>
      <c r="AG140" t="s">
        <v>508</v>
      </c>
      <c r="AH140" t="s">
        <v>503</v>
      </c>
      <c r="AI140" s="148">
        <v>45702</v>
      </c>
      <c r="AL140" t="s">
        <v>249</v>
      </c>
      <c r="AM140" t="s">
        <v>268</v>
      </c>
    </row>
    <row r="141" spans="1:43" x14ac:dyDescent="0.25">
      <c r="A141" s="160" t="s">
        <v>229</v>
      </c>
      <c r="B141" s="160" t="s">
        <v>230</v>
      </c>
      <c r="C141" s="160" t="s">
        <v>522</v>
      </c>
      <c r="D141" s="160" t="s">
        <v>232</v>
      </c>
      <c r="E141" s="160" t="s">
        <v>233</v>
      </c>
      <c r="F141" s="160" t="s">
        <v>234</v>
      </c>
      <c r="G141" s="160" t="s">
        <v>411</v>
      </c>
      <c r="H141" s="160" t="s">
        <v>412</v>
      </c>
      <c r="I141" s="164">
        <v>37.83</v>
      </c>
      <c r="J141" s="160" t="s">
        <v>413</v>
      </c>
      <c r="K141" s="160" t="s">
        <v>528</v>
      </c>
      <c r="L141" s="160" t="s">
        <v>409</v>
      </c>
      <c r="M141" s="162">
        <v>45715</v>
      </c>
      <c r="N141" s="160" t="s">
        <v>240</v>
      </c>
      <c r="O141" s="163"/>
      <c r="P141" s="163"/>
      <c r="Q141" s="160" t="s">
        <v>241</v>
      </c>
      <c r="R141" s="163"/>
      <c r="S141" s="163"/>
      <c r="T141" s="160" t="s">
        <v>535</v>
      </c>
      <c r="U141" s="133" t="s">
        <v>243</v>
      </c>
      <c r="V141" s="133" t="s">
        <v>244</v>
      </c>
      <c r="X141" s="133" t="s">
        <v>245</v>
      </c>
      <c r="AC141" s="133" t="s">
        <v>246</v>
      </c>
      <c r="AD141" s="133">
        <v>0</v>
      </c>
      <c r="AF141" t="s">
        <v>607</v>
      </c>
      <c r="AG141" t="s">
        <v>508</v>
      </c>
      <c r="AH141" t="s">
        <v>503</v>
      </c>
      <c r="AI141" s="148">
        <v>45702</v>
      </c>
      <c r="AL141" t="s">
        <v>249</v>
      </c>
      <c r="AM141" t="s">
        <v>268</v>
      </c>
    </row>
    <row r="142" spans="1:43" x14ac:dyDescent="0.25">
      <c r="A142" s="160" t="s">
        <v>229</v>
      </c>
      <c r="B142" s="160" t="s">
        <v>230</v>
      </c>
      <c r="C142" s="160" t="s">
        <v>522</v>
      </c>
      <c r="D142" s="160" t="s">
        <v>232</v>
      </c>
      <c r="E142" s="160" t="s">
        <v>233</v>
      </c>
      <c r="F142" s="160" t="s">
        <v>234</v>
      </c>
      <c r="G142" s="160" t="s">
        <v>525</v>
      </c>
      <c r="H142" s="160" t="s">
        <v>526</v>
      </c>
      <c r="I142" s="164">
        <v>23.06</v>
      </c>
      <c r="J142" s="160" t="s">
        <v>413</v>
      </c>
      <c r="K142" s="160" t="s">
        <v>528</v>
      </c>
      <c r="L142" s="160" t="s">
        <v>409</v>
      </c>
      <c r="M142" s="162">
        <v>45715</v>
      </c>
      <c r="N142" s="160" t="s">
        <v>240</v>
      </c>
      <c r="O142" s="163"/>
      <c r="P142" s="163"/>
      <c r="Q142" s="160" t="s">
        <v>241</v>
      </c>
      <c r="R142" s="163"/>
      <c r="S142" s="163"/>
      <c r="T142" s="160" t="s">
        <v>536</v>
      </c>
      <c r="U142" s="133" t="s">
        <v>243</v>
      </c>
      <c r="V142" s="133" t="s">
        <v>244</v>
      </c>
      <c r="X142" s="133" t="s">
        <v>245</v>
      </c>
      <c r="AC142" s="133" t="s">
        <v>246</v>
      </c>
      <c r="AD142" s="133">
        <v>0</v>
      </c>
      <c r="AF142" t="s">
        <v>607</v>
      </c>
      <c r="AG142" t="s">
        <v>603</v>
      </c>
      <c r="AH142" t="s">
        <v>503</v>
      </c>
      <c r="AI142" s="148">
        <v>45701</v>
      </c>
      <c r="AL142" t="s">
        <v>249</v>
      </c>
      <c r="AM142" t="s">
        <v>268</v>
      </c>
    </row>
    <row r="143" spans="1:43" x14ac:dyDescent="0.25">
      <c r="A143" s="160" t="s">
        <v>229</v>
      </c>
      <c r="B143" s="160" t="s">
        <v>230</v>
      </c>
      <c r="C143" s="160" t="s">
        <v>522</v>
      </c>
      <c r="D143" s="160" t="s">
        <v>232</v>
      </c>
      <c r="E143" s="160" t="s">
        <v>233</v>
      </c>
      <c r="F143" s="160" t="s">
        <v>234</v>
      </c>
      <c r="G143" s="160" t="s">
        <v>411</v>
      </c>
      <c r="H143" s="160" t="s">
        <v>412</v>
      </c>
      <c r="I143" s="164">
        <v>43.04</v>
      </c>
      <c r="J143" s="160" t="s">
        <v>413</v>
      </c>
      <c r="K143" s="160" t="s">
        <v>528</v>
      </c>
      <c r="L143" s="160" t="s">
        <v>409</v>
      </c>
      <c r="M143" s="162">
        <v>45715</v>
      </c>
      <c r="N143" s="160" t="s">
        <v>240</v>
      </c>
      <c r="O143" s="163"/>
      <c r="P143" s="163"/>
      <c r="Q143" s="160" t="s">
        <v>241</v>
      </c>
      <c r="R143" s="163"/>
      <c r="S143" s="163"/>
      <c r="T143" s="160" t="s">
        <v>537</v>
      </c>
      <c r="U143" s="133" t="s">
        <v>243</v>
      </c>
      <c r="V143" s="133" t="s">
        <v>244</v>
      </c>
      <c r="X143" s="133" t="s">
        <v>245</v>
      </c>
      <c r="AC143" s="133" t="s">
        <v>246</v>
      </c>
      <c r="AD143" s="133">
        <v>0</v>
      </c>
      <c r="AF143" t="s">
        <v>607</v>
      </c>
      <c r="AG143" t="s">
        <v>508</v>
      </c>
      <c r="AH143" t="s">
        <v>132</v>
      </c>
      <c r="AI143" s="135">
        <v>45701</v>
      </c>
      <c r="AL143" t="s">
        <v>249</v>
      </c>
      <c r="AM143" t="s">
        <v>268</v>
      </c>
    </row>
    <row r="144" spans="1:43" x14ac:dyDescent="0.25">
      <c r="A144" s="160" t="s">
        <v>229</v>
      </c>
      <c r="B144" s="160" t="s">
        <v>230</v>
      </c>
      <c r="C144" s="160" t="s">
        <v>522</v>
      </c>
      <c r="D144" s="160" t="s">
        <v>232</v>
      </c>
      <c r="E144" s="160" t="s">
        <v>233</v>
      </c>
      <c r="F144" s="160" t="s">
        <v>234</v>
      </c>
      <c r="G144" s="160" t="s">
        <v>411</v>
      </c>
      <c r="H144" s="160" t="s">
        <v>412</v>
      </c>
      <c r="I144" s="164">
        <v>60.96</v>
      </c>
      <c r="J144" s="160" t="s">
        <v>413</v>
      </c>
      <c r="K144" s="160" t="s">
        <v>538</v>
      </c>
      <c r="L144" s="160" t="s">
        <v>409</v>
      </c>
      <c r="M144" s="162">
        <v>45714</v>
      </c>
      <c r="N144" s="160" t="s">
        <v>240</v>
      </c>
      <c r="O144" s="163"/>
      <c r="P144" s="163"/>
      <c r="Q144" s="160" t="s">
        <v>241</v>
      </c>
      <c r="R144" s="163"/>
      <c r="S144" s="163"/>
      <c r="T144" s="160" t="s">
        <v>539</v>
      </c>
      <c r="U144" s="133" t="s">
        <v>243</v>
      </c>
      <c r="V144" s="133" t="s">
        <v>244</v>
      </c>
      <c r="X144" s="133" t="s">
        <v>245</v>
      </c>
      <c r="AC144" s="133" t="s">
        <v>246</v>
      </c>
      <c r="AD144" s="133">
        <v>0</v>
      </c>
      <c r="AF144" t="s">
        <v>607</v>
      </c>
      <c r="AG144" t="s">
        <v>508</v>
      </c>
      <c r="AH144" t="s">
        <v>503</v>
      </c>
      <c r="AI144" s="148">
        <v>45702</v>
      </c>
      <c r="AL144" t="s">
        <v>249</v>
      </c>
      <c r="AM144" t="s">
        <v>268</v>
      </c>
    </row>
    <row r="145" spans="1:39" x14ac:dyDescent="0.25">
      <c r="A145" s="160" t="s">
        <v>229</v>
      </c>
      <c r="B145" s="160" t="s">
        <v>230</v>
      </c>
      <c r="C145" s="160" t="s">
        <v>522</v>
      </c>
      <c r="D145" s="160" t="s">
        <v>232</v>
      </c>
      <c r="E145" s="160" t="s">
        <v>233</v>
      </c>
      <c r="F145" s="160" t="s">
        <v>234</v>
      </c>
      <c r="G145" s="160" t="s">
        <v>411</v>
      </c>
      <c r="H145" s="160" t="s">
        <v>412</v>
      </c>
      <c r="I145" s="164">
        <v>51.65</v>
      </c>
      <c r="J145" s="160" t="s">
        <v>413</v>
      </c>
      <c r="K145" s="160" t="s">
        <v>538</v>
      </c>
      <c r="L145" s="160" t="s">
        <v>409</v>
      </c>
      <c r="M145" s="162">
        <v>45714</v>
      </c>
      <c r="N145" s="160" t="s">
        <v>240</v>
      </c>
      <c r="O145" s="163"/>
      <c r="P145" s="163"/>
      <c r="Q145" s="160" t="s">
        <v>241</v>
      </c>
      <c r="R145" s="163"/>
      <c r="S145" s="163"/>
      <c r="T145" s="160" t="s">
        <v>540</v>
      </c>
      <c r="U145" s="133" t="s">
        <v>540</v>
      </c>
      <c r="V145" s="133" t="s">
        <v>540</v>
      </c>
      <c r="W145" s="133" t="s">
        <v>540</v>
      </c>
      <c r="X145" s="133" t="s">
        <v>540</v>
      </c>
      <c r="Y145" s="133" t="s">
        <v>540</v>
      </c>
      <c r="Z145" s="133" t="s">
        <v>540</v>
      </c>
      <c r="AA145" s="133" t="s">
        <v>540</v>
      </c>
      <c r="AB145" s="133" t="s">
        <v>540</v>
      </c>
      <c r="AC145" s="133" t="s">
        <v>540</v>
      </c>
      <c r="AD145" s="133" t="s">
        <v>540</v>
      </c>
      <c r="AE145" s="133" t="s">
        <v>540</v>
      </c>
      <c r="AF145" t="s">
        <v>606</v>
      </c>
      <c r="AG145" t="s">
        <v>508</v>
      </c>
      <c r="AH145" t="s">
        <v>130</v>
      </c>
      <c r="AI145" s="148">
        <v>45701</v>
      </c>
      <c r="AL145" t="s">
        <v>249</v>
      </c>
      <c r="AM145" t="s">
        <v>627</v>
      </c>
    </row>
    <row r="146" spans="1:39" x14ac:dyDescent="0.25">
      <c r="A146" s="160" t="s">
        <v>229</v>
      </c>
      <c r="B146" s="160" t="s">
        <v>230</v>
      </c>
      <c r="C146" s="160" t="s">
        <v>522</v>
      </c>
      <c r="D146" s="160" t="s">
        <v>232</v>
      </c>
      <c r="E146" s="160" t="s">
        <v>233</v>
      </c>
      <c r="F146" s="160" t="s">
        <v>234</v>
      </c>
      <c r="G146" s="160" t="s">
        <v>251</v>
      </c>
      <c r="H146" s="160" t="s">
        <v>252</v>
      </c>
      <c r="I146" s="164">
        <v>53.91</v>
      </c>
      <c r="J146" s="160" t="s">
        <v>413</v>
      </c>
      <c r="K146" s="160" t="s">
        <v>538</v>
      </c>
      <c r="L146" s="160" t="s">
        <v>409</v>
      </c>
      <c r="M146" s="162">
        <v>45714</v>
      </c>
      <c r="N146" s="160" t="s">
        <v>240</v>
      </c>
      <c r="O146" s="163"/>
      <c r="P146" s="163"/>
      <c r="Q146" s="160" t="s">
        <v>241</v>
      </c>
      <c r="R146" s="163"/>
      <c r="S146" s="163"/>
      <c r="T146" s="160" t="s">
        <v>541</v>
      </c>
      <c r="U146" s="133" t="s">
        <v>243</v>
      </c>
      <c r="V146" s="133" t="s">
        <v>244</v>
      </c>
      <c r="X146" s="133" t="s">
        <v>245</v>
      </c>
      <c r="AC146" s="133" t="s">
        <v>246</v>
      </c>
      <c r="AD146" s="133">
        <v>0</v>
      </c>
      <c r="AF146" t="s">
        <v>606</v>
      </c>
      <c r="AG146" t="s">
        <v>330</v>
      </c>
      <c r="AH146" t="s">
        <v>132</v>
      </c>
      <c r="AI146" s="148">
        <v>45693</v>
      </c>
      <c r="AL146" t="s">
        <v>249</v>
      </c>
      <c r="AM146" t="s">
        <v>268</v>
      </c>
    </row>
    <row r="147" spans="1:39" x14ac:dyDescent="0.25">
      <c r="A147" s="160" t="s">
        <v>229</v>
      </c>
      <c r="B147" s="160" t="s">
        <v>230</v>
      </c>
      <c r="C147" s="160" t="s">
        <v>522</v>
      </c>
      <c r="D147" s="160" t="s">
        <v>232</v>
      </c>
      <c r="E147" s="160" t="s">
        <v>233</v>
      </c>
      <c r="F147" s="160" t="s">
        <v>234</v>
      </c>
      <c r="G147" s="160" t="s">
        <v>251</v>
      </c>
      <c r="H147" s="160" t="s">
        <v>252</v>
      </c>
      <c r="I147" s="164">
        <v>8.4</v>
      </c>
      <c r="J147" s="160" t="s">
        <v>542</v>
      </c>
      <c r="K147" s="160" t="s">
        <v>543</v>
      </c>
      <c r="L147" s="160" t="s">
        <v>239</v>
      </c>
      <c r="M147" s="162">
        <v>45716</v>
      </c>
      <c r="N147" s="160" t="s">
        <v>240</v>
      </c>
      <c r="O147" s="163"/>
      <c r="P147" s="163"/>
      <c r="Q147" s="160" t="s">
        <v>241</v>
      </c>
      <c r="R147" s="163"/>
      <c r="S147" s="163"/>
      <c r="T147" s="160" t="s">
        <v>544</v>
      </c>
      <c r="U147" s="133" t="s">
        <v>243</v>
      </c>
      <c r="V147" s="133" t="s">
        <v>244</v>
      </c>
      <c r="X147" s="133" t="s">
        <v>245</v>
      </c>
      <c r="AC147" s="133" t="s">
        <v>246</v>
      </c>
      <c r="AD147" s="133">
        <v>0</v>
      </c>
      <c r="AF147" t="s">
        <v>606</v>
      </c>
      <c r="AG147" t="s">
        <v>496</v>
      </c>
      <c r="AH147" t="s">
        <v>132</v>
      </c>
      <c r="AI147" s="148">
        <v>45693</v>
      </c>
      <c r="AL147" t="s">
        <v>249</v>
      </c>
      <c r="AM147" t="s">
        <v>268</v>
      </c>
    </row>
    <row r="148" spans="1:39" x14ac:dyDescent="0.25">
      <c r="A148" s="160" t="s">
        <v>229</v>
      </c>
      <c r="B148" s="160" t="s">
        <v>230</v>
      </c>
      <c r="C148" s="160" t="s">
        <v>522</v>
      </c>
      <c r="D148" s="160" t="s">
        <v>232</v>
      </c>
      <c r="E148" s="160" t="s">
        <v>233</v>
      </c>
      <c r="F148" s="160" t="s">
        <v>234</v>
      </c>
      <c r="G148" s="160" t="s">
        <v>251</v>
      </c>
      <c r="H148" s="160" t="s">
        <v>252</v>
      </c>
      <c r="I148" s="164">
        <v>11.2</v>
      </c>
      <c r="J148" s="160" t="s">
        <v>542</v>
      </c>
      <c r="K148" s="160" t="s">
        <v>543</v>
      </c>
      <c r="L148" s="160" t="s">
        <v>239</v>
      </c>
      <c r="M148" s="162">
        <v>45716</v>
      </c>
      <c r="N148" s="160" t="s">
        <v>240</v>
      </c>
      <c r="O148" s="163"/>
      <c r="P148" s="163"/>
      <c r="Q148" s="160" t="s">
        <v>241</v>
      </c>
      <c r="R148" s="163"/>
      <c r="S148" s="163"/>
      <c r="T148" s="160" t="s">
        <v>545</v>
      </c>
      <c r="U148" s="133" t="s">
        <v>243</v>
      </c>
      <c r="V148" s="133" t="s">
        <v>244</v>
      </c>
      <c r="X148" s="133" t="s">
        <v>245</v>
      </c>
      <c r="AC148" s="133" t="s">
        <v>246</v>
      </c>
      <c r="AD148" s="133">
        <v>0</v>
      </c>
      <c r="AF148" t="s">
        <v>609</v>
      </c>
      <c r="AG148" t="s">
        <v>496</v>
      </c>
      <c r="AH148" t="s">
        <v>132</v>
      </c>
      <c r="AI148" s="148">
        <v>45853</v>
      </c>
      <c r="AL148" t="s">
        <v>249</v>
      </c>
      <c r="AM148" t="s">
        <v>634</v>
      </c>
    </row>
    <row r="149" spans="1:39" x14ac:dyDescent="0.25">
      <c r="A149" s="160" t="s">
        <v>229</v>
      </c>
      <c r="B149" s="160" t="s">
        <v>230</v>
      </c>
      <c r="C149" s="160" t="s">
        <v>522</v>
      </c>
      <c r="D149" s="160" t="s">
        <v>232</v>
      </c>
      <c r="E149" s="160" t="s">
        <v>233</v>
      </c>
      <c r="F149" s="160" t="s">
        <v>234</v>
      </c>
      <c r="G149" s="160" t="s">
        <v>251</v>
      </c>
      <c r="H149" s="160" t="s">
        <v>252</v>
      </c>
      <c r="I149" s="164">
        <v>11.2</v>
      </c>
      <c r="J149" s="160" t="s">
        <v>542</v>
      </c>
      <c r="K149" s="160" t="s">
        <v>543</v>
      </c>
      <c r="L149" s="160" t="s">
        <v>239</v>
      </c>
      <c r="M149" s="162">
        <v>45716</v>
      </c>
      <c r="N149" s="160" t="s">
        <v>240</v>
      </c>
      <c r="O149" s="163"/>
      <c r="P149" s="163"/>
      <c r="Q149" s="160" t="s">
        <v>241</v>
      </c>
      <c r="R149" s="163"/>
      <c r="S149" s="163"/>
      <c r="T149" s="160" t="s">
        <v>546</v>
      </c>
      <c r="U149" s="133" t="s">
        <v>243</v>
      </c>
      <c r="V149" s="133" t="s">
        <v>244</v>
      </c>
      <c r="X149" s="133" t="s">
        <v>245</v>
      </c>
      <c r="AC149" s="133" t="s">
        <v>246</v>
      </c>
      <c r="AD149" s="133">
        <v>0</v>
      </c>
      <c r="AF149" t="s">
        <v>787</v>
      </c>
      <c r="AG149" t="s">
        <v>496</v>
      </c>
      <c r="AH149" t="s">
        <v>132</v>
      </c>
      <c r="AI149" s="148">
        <v>45708</v>
      </c>
      <c r="AL149" t="s">
        <v>249</v>
      </c>
      <c r="AM149" t="s">
        <v>268</v>
      </c>
    </row>
    <row r="150" spans="1:39" x14ac:dyDescent="0.25">
      <c r="A150" s="160" t="s">
        <v>229</v>
      </c>
      <c r="B150" s="160" t="s">
        <v>230</v>
      </c>
      <c r="C150" s="160" t="s">
        <v>522</v>
      </c>
      <c r="D150" s="160" t="s">
        <v>232</v>
      </c>
      <c r="E150" s="160" t="s">
        <v>233</v>
      </c>
      <c r="F150" s="160" t="s">
        <v>234</v>
      </c>
      <c r="G150" s="160" t="s">
        <v>251</v>
      </c>
      <c r="H150" s="160" t="s">
        <v>252</v>
      </c>
      <c r="I150" s="164">
        <v>11.2</v>
      </c>
      <c r="J150" s="160" t="s">
        <v>542</v>
      </c>
      <c r="K150" s="160" t="s">
        <v>543</v>
      </c>
      <c r="L150" s="160" t="s">
        <v>239</v>
      </c>
      <c r="M150" s="162">
        <v>45716</v>
      </c>
      <c r="N150" s="160" t="s">
        <v>240</v>
      </c>
      <c r="O150" s="163"/>
      <c r="P150" s="163"/>
      <c r="Q150" s="160" t="s">
        <v>241</v>
      </c>
      <c r="R150" s="163"/>
      <c r="S150" s="163"/>
      <c r="T150" s="160" t="s">
        <v>546</v>
      </c>
      <c r="U150" s="133" t="s">
        <v>243</v>
      </c>
      <c r="V150" s="133" t="s">
        <v>244</v>
      </c>
      <c r="X150" s="133" t="s">
        <v>245</v>
      </c>
      <c r="AC150" s="133" t="s">
        <v>246</v>
      </c>
      <c r="AD150" s="133">
        <v>0</v>
      </c>
      <c r="AF150" t="s">
        <v>787</v>
      </c>
      <c r="AG150" t="s">
        <v>496</v>
      </c>
      <c r="AH150" t="s">
        <v>132</v>
      </c>
      <c r="AI150" s="148">
        <v>45708</v>
      </c>
      <c r="AL150" t="s">
        <v>249</v>
      </c>
      <c r="AM150" t="s">
        <v>268</v>
      </c>
    </row>
    <row r="151" spans="1:39" x14ac:dyDescent="0.25">
      <c r="A151" s="160" t="s">
        <v>229</v>
      </c>
      <c r="B151" s="160" t="s">
        <v>230</v>
      </c>
      <c r="C151" s="160" t="s">
        <v>522</v>
      </c>
      <c r="D151" s="160" t="s">
        <v>232</v>
      </c>
      <c r="E151" s="160" t="s">
        <v>233</v>
      </c>
      <c r="F151" s="160" t="s">
        <v>234</v>
      </c>
      <c r="G151" s="160" t="s">
        <v>251</v>
      </c>
      <c r="H151" s="160" t="s">
        <v>252</v>
      </c>
      <c r="I151" s="164">
        <v>18.850000000000001</v>
      </c>
      <c r="J151" s="160" t="s">
        <v>542</v>
      </c>
      <c r="K151" s="160" t="s">
        <v>543</v>
      </c>
      <c r="L151" s="160" t="s">
        <v>239</v>
      </c>
      <c r="M151" s="162">
        <v>45716</v>
      </c>
      <c r="N151" s="160" t="s">
        <v>240</v>
      </c>
      <c r="O151" s="163"/>
      <c r="P151" s="163"/>
      <c r="Q151" s="160" t="s">
        <v>241</v>
      </c>
      <c r="R151" s="163"/>
      <c r="S151" s="163"/>
      <c r="T151" s="160" t="s">
        <v>547</v>
      </c>
      <c r="U151" s="133" t="s">
        <v>243</v>
      </c>
      <c r="V151" s="133" t="s">
        <v>244</v>
      </c>
      <c r="X151" s="133" t="s">
        <v>245</v>
      </c>
      <c r="AC151" s="133" t="s">
        <v>246</v>
      </c>
      <c r="AD151" s="133">
        <v>0</v>
      </c>
      <c r="AF151" t="s">
        <v>612</v>
      </c>
      <c r="AG151" t="s">
        <v>496</v>
      </c>
      <c r="AH151" t="s">
        <v>132</v>
      </c>
      <c r="AI151" s="148">
        <v>45723</v>
      </c>
      <c r="AL151" t="s">
        <v>249</v>
      </c>
      <c r="AM151" t="s">
        <v>268</v>
      </c>
    </row>
    <row r="152" spans="1:39" x14ac:dyDescent="0.25">
      <c r="A152" s="160" t="s">
        <v>229</v>
      </c>
      <c r="B152" s="160" t="s">
        <v>230</v>
      </c>
      <c r="C152" s="160" t="s">
        <v>522</v>
      </c>
      <c r="D152" s="160" t="s">
        <v>232</v>
      </c>
      <c r="E152" s="160" t="s">
        <v>233</v>
      </c>
      <c r="F152" s="160" t="s">
        <v>234</v>
      </c>
      <c r="G152" s="160" t="s">
        <v>235</v>
      </c>
      <c r="H152" s="160" t="s">
        <v>236</v>
      </c>
      <c r="I152" s="164">
        <v>291.33</v>
      </c>
      <c r="J152" s="160" t="s">
        <v>542</v>
      </c>
      <c r="K152" s="160" t="s">
        <v>543</v>
      </c>
      <c r="L152" s="160" t="s">
        <v>239</v>
      </c>
      <c r="M152" s="162">
        <v>45716</v>
      </c>
      <c r="N152" s="160" t="s">
        <v>240</v>
      </c>
      <c r="O152" s="163"/>
      <c r="P152" s="163"/>
      <c r="Q152" s="160" t="s">
        <v>241</v>
      </c>
      <c r="R152" s="163"/>
      <c r="S152" s="163"/>
      <c r="T152" s="160" t="s">
        <v>548</v>
      </c>
      <c r="U152" s="133" t="s">
        <v>243</v>
      </c>
      <c r="V152" s="133" t="s">
        <v>244</v>
      </c>
      <c r="X152" s="133" t="s">
        <v>245</v>
      </c>
      <c r="AC152" s="133" t="s">
        <v>246</v>
      </c>
      <c r="AD152" s="133">
        <v>0</v>
      </c>
      <c r="AF152" t="s">
        <v>612</v>
      </c>
      <c r="AG152" t="s">
        <v>264</v>
      </c>
      <c r="AH152" t="s">
        <v>507</v>
      </c>
      <c r="AI152" s="148">
        <v>45723</v>
      </c>
      <c r="AL152" t="s">
        <v>249</v>
      </c>
      <c r="AM152" t="s">
        <v>268</v>
      </c>
    </row>
    <row r="153" spans="1:39" x14ac:dyDescent="0.25">
      <c r="A153" s="160" t="s">
        <v>229</v>
      </c>
      <c r="B153" s="160" t="s">
        <v>230</v>
      </c>
      <c r="C153" s="160" t="s">
        <v>522</v>
      </c>
      <c r="D153" s="160" t="s">
        <v>232</v>
      </c>
      <c r="E153" s="160" t="s">
        <v>233</v>
      </c>
      <c r="F153" s="160" t="s">
        <v>234</v>
      </c>
      <c r="G153" s="160" t="s">
        <v>251</v>
      </c>
      <c r="H153" s="160" t="s">
        <v>252</v>
      </c>
      <c r="I153" s="164">
        <v>18.850000000000001</v>
      </c>
      <c r="J153" s="160" t="s">
        <v>549</v>
      </c>
      <c r="K153" s="160" t="s">
        <v>550</v>
      </c>
      <c r="L153" s="160" t="s">
        <v>239</v>
      </c>
      <c r="M153" s="162">
        <v>45716</v>
      </c>
      <c r="N153" s="160" t="s">
        <v>240</v>
      </c>
      <c r="O153" s="163"/>
      <c r="P153" s="163"/>
      <c r="Q153" s="160" t="s">
        <v>241</v>
      </c>
      <c r="R153" s="163"/>
      <c r="S153" s="163"/>
      <c r="T153" s="160" t="s">
        <v>546</v>
      </c>
      <c r="U153" s="133" t="s">
        <v>243</v>
      </c>
      <c r="V153" s="133" t="s">
        <v>244</v>
      </c>
      <c r="X153" s="133" t="s">
        <v>245</v>
      </c>
      <c r="AC153" s="133" t="s">
        <v>246</v>
      </c>
      <c r="AD153" s="133">
        <v>0</v>
      </c>
      <c r="AF153" t="s">
        <v>787</v>
      </c>
      <c r="AG153" t="s">
        <v>496</v>
      </c>
      <c r="AH153" t="s">
        <v>132</v>
      </c>
      <c r="AI153" s="148">
        <v>45708</v>
      </c>
      <c r="AL153" t="s">
        <v>249</v>
      </c>
      <c r="AM153" t="s">
        <v>268</v>
      </c>
    </row>
    <row r="154" spans="1:39" x14ac:dyDescent="0.25">
      <c r="A154" s="160" t="s">
        <v>229</v>
      </c>
      <c r="B154" s="160" t="s">
        <v>230</v>
      </c>
      <c r="C154" s="160" t="s">
        <v>522</v>
      </c>
      <c r="D154" s="160" t="s">
        <v>232</v>
      </c>
      <c r="E154" s="160" t="s">
        <v>233</v>
      </c>
      <c r="F154" s="160" t="s">
        <v>234</v>
      </c>
      <c r="G154" s="160" t="s">
        <v>235</v>
      </c>
      <c r="H154" s="160" t="s">
        <v>236</v>
      </c>
      <c r="I154" s="164">
        <v>360.99</v>
      </c>
      <c r="J154" s="160" t="s">
        <v>549</v>
      </c>
      <c r="K154" s="160" t="s">
        <v>550</v>
      </c>
      <c r="L154" s="160" t="s">
        <v>239</v>
      </c>
      <c r="M154" s="162">
        <v>45716</v>
      </c>
      <c r="N154" s="160" t="s">
        <v>240</v>
      </c>
      <c r="O154" s="163"/>
      <c r="P154" s="163"/>
      <c r="Q154" s="160" t="s">
        <v>241</v>
      </c>
      <c r="R154" s="163"/>
      <c r="S154" s="163"/>
      <c r="T154" s="160" t="s">
        <v>551</v>
      </c>
      <c r="U154" s="133" t="s">
        <v>243</v>
      </c>
      <c r="V154" s="133" t="s">
        <v>244</v>
      </c>
      <c r="X154" s="133" t="s">
        <v>245</v>
      </c>
      <c r="AC154" s="133" t="s">
        <v>246</v>
      </c>
      <c r="AD154" s="133">
        <v>0</v>
      </c>
      <c r="AF154" t="s">
        <v>775</v>
      </c>
      <c r="AG154" t="s">
        <v>264</v>
      </c>
      <c r="AH154" t="s">
        <v>503</v>
      </c>
      <c r="AI154" s="148">
        <v>45860</v>
      </c>
      <c r="AL154" t="s">
        <v>249</v>
      </c>
      <c r="AM154" t="s">
        <v>766</v>
      </c>
    </row>
    <row r="155" spans="1:39" x14ac:dyDescent="0.25">
      <c r="A155" s="160" t="s">
        <v>229</v>
      </c>
      <c r="B155" s="160" t="s">
        <v>230</v>
      </c>
      <c r="C155" s="160" t="s">
        <v>522</v>
      </c>
      <c r="D155" s="160" t="s">
        <v>232</v>
      </c>
      <c r="E155" s="160" t="s">
        <v>233</v>
      </c>
      <c r="F155" s="160" t="s">
        <v>234</v>
      </c>
      <c r="G155" s="160" t="s">
        <v>235</v>
      </c>
      <c r="H155" s="160" t="s">
        <v>236</v>
      </c>
      <c r="I155" s="164">
        <v>298.85000000000002</v>
      </c>
      <c r="J155" s="160" t="s">
        <v>552</v>
      </c>
      <c r="K155" s="160" t="s">
        <v>553</v>
      </c>
      <c r="L155" s="160" t="s">
        <v>239</v>
      </c>
      <c r="M155" s="162">
        <v>45716</v>
      </c>
      <c r="N155" s="160" t="s">
        <v>240</v>
      </c>
      <c r="O155" s="163"/>
      <c r="P155" s="163"/>
      <c r="Q155" s="160" t="s">
        <v>241</v>
      </c>
      <c r="R155" s="163"/>
      <c r="S155" s="163"/>
      <c r="T155" s="160" t="s">
        <v>554</v>
      </c>
      <c r="U155" s="133" t="s">
        <v>243</v>
      </c>
      <c r="V155" s="133" t="s">
        <v>244</v>
      </c>
      <c r="X155" s="133" t="s">
        <v>245</v>
      </c>
      <c r="AC155" s="133" t="s">
        <v>246</v>
      </c>
      <c r="AD155" s="133">
        <v>0</v>
      </c>
      <c r="AF155" t="s">
        <v>609</v>
      </c>
      <c r="AG155" t="s">
        <v>264</v>
      </c>
      <c r="AH155" t="s">
        <v>130</v>
      </c>
      <c r="AI155" s="148">
        <v>45853</v>
      </c>
      <c r="AL155" t="s">
        <v>249</v>
      </c>
      <c r="AM155" t="s">
        <v>634</v>
      </c>
    </row>
    <row r="156" spans="1:39" x14ac:dyDescent="0.25">
      <c r="A156" s="160" t="s">
        <v>229</v>
      </c>
      <c r="B156" s="160" t="s">
        <v>230</v>
      </c>
      <c r="C156" s="160" t="s">
        <v>522</v>
      </c>
      <c r="D156" s="160" t="s">
        <v>232</v>
      </c>
      <c r="E156" s="160" t="s">
        <v>233</v>
      </c>
      <c r="F156" s="160" t="s">
        <v>234</v>
      </c>
      <c r="G156" s="160" t="s">
        <v>235</v>
      </c>
      <c r="H156" s="160" t="s">
        <v>236</v>
      </c>
      <c r="I156" s="164">
        <v>564.29</v>
      </c>
      <c r="J156" s="160" t="s">
        <v>552</v>
      </c>
      <c r="K156" s="160" t="s">
        <v>553</v>
      </c>
      <c r="L156" s="160" t="s">
        <v>239</v>
      </c>
      <c r="M156" s="162">
        <v>45716</v>
      </c>
      <c r="N156" s="160" t="s">
        <v>240</v>
      </c>
      <c r="O156" s="163"/>
      <c r="P156" s="163"/>
      <c r="Q156" s="160" t="s">
        <v>241</v>
      </c>
      <c r="R156" s="163"/>
      <c r="S156" s="163"/>
      <c r="T156" s="160" t="s">
        <v>555</v>
      </c>
      <c r="U156" s="133" t="s">
        <v>243</v>
      </c>
      <c r="V156" s="133" t="s">
        <v>244</v>
      </c>
      <c r="X156" s="133" t="s">
        <v>245</v>
      </c>
      <c r="AC156" s="133" t="s">
        <v>246</v>
      </c>
      <c r="AD156" s="133">
        <v>0</v>
      </c>
      <c r="AF156" t="s">
        <v>606</v>
      </c>
      <c r="AG156" t="s">
        <v>264</v>
      </c>
      <c r="AH156" t="s">
        <v>130</v>
      </c>
      <c r="AI156" s="148">
        <v>45693</v>
      </c>
      <c r="AL156" t="s">
        <v>249</v>
      </c>
      <c r="AM156" t="s">
        <v>268</v>
      </c>
    </row>
    <row r="157" spans="1:39" x14ac:dyDescent="0.25">
      <c r="A157" s="160" t="s">
        <v>229</v>
      </c>
      <c r="B157" s="160" t="s">
        <v>230</v>
      </c>
      <c r="C157" s="160" t="s">
        <v>522</v>
      </c>
      <c r="D157" s="160" t="s">
        <v>232</v>
      </c>
      <c r="E157" s="160" t="s">
        <v>233</v>
      </c>
      <c r="F157" s="160" t="s">
        <v>234</v>
      </c>
      <c r="G157" s="160" t="s">
        <v>251</v>
      </c>
      <c r="H157" s="160" t="s">
        <v>252</v>
      </c>
      <c r="I157" s="164">
        <v>0.56000000000000005</v>
      </c>
      <c r="J157" s="160" t="s">
        <v>552</v>
      </c>
      <c r="K157" s="160" t="s">
        <v>553</v>
      </c>
      <c r="L157" s="160" t="s">
        <v>239</v>
      </c>
      <c r="M157" s="162">
        <v>45716</v>
      </c>
      <c r="N157" s="160" t="s">
        <v>240</v>
      </c>
      <c r="O157" s="163"/>
      <c r="P157" s="163"/>
      <c r="Q157" s="160" t="s">
        <v>241</v>
      </c>
      <c r="R157" s="163"/>
      <c r="S157" s="163"/>
      <c r="T157" s="160" t="s">
        <v>544</v>
      </c>
      <c r="U157" s="133" t="s">
        <v>243</v>
      </c>
      <c r="V157" s="133" t="s">
        <v>244</v>
      </c>
      <c r="X157" s="133" t="s">
        <v>245</v>
      </c>
      <c r="AC157" s="133" t="s">
        <v>246</v>
      </c>
      <c r="AD157" s="133">
        <v>0</v>
      </c>
      <c r="AF157" t="s">
        <v>606</v>
      </c>
      <c r="AG157" t="s">
        <v>496</v>
      </c>
      <c r="AH157" t="s">
        <v>132</v>
      </c>
      <c r="AI157" s="148">
        <v>45693</v>
      </c>
      <c r="AL157" t="s">
        <v>249</v>
      </c>
      <c r="AM157" t="s">
        <v>268</v>
      </c>
    </row>
    <row r="158" spans="1:39" x14ac:dyDescent="0.25">
      <c r="A158" s="160" t="s">
        <v>229</v>
      </c>
      <c r="B158" s="160" t="s">
        <v>230</v>
      </c>
      <c r="C158" s="160" t="s">
        <v>522</v>
      </c>
      <c r="D158" s="160" t="s">
        <v>232</v>
      </c>
      <c r="E158" s="160" t="s">
        <v>233</v>
      </c>
      <c r="F158" s="160" t="s">
        <v>234</v>
      </c>
      <c r="G158" s="160" t="s">
        <v>251</v>
      </c>
      <c r="H158" s="160" t="s">
        <v>252</v>
      </c>
      <c r="I158" s="164">
        <v>0.56000000000000005</v>
      </c>
      <c r="J158" s="160" t="s">
        <v>552</v>
      </c>
      <c r="K158" s="160" t="s">
        <v>553</v>
      </c>
      <c r="L158" s="160" t="s">
        <v>239</v>
      </c>
      <c r="M158" s="162">
        <v>45716</v>
      </c>
      <c r="N158" s="160" t="s">
        <v>240</v>
      </c>
      <c r="O158" s="163"/>
      <c r="P158" s="163"/>
      <c r="Q158" s="160" t="s">
        <v>241</v>
      </c>
      <c r="R158" s="163"/>
      <c r="S158" s="163"/>
      <c r="T158" s="160" t="s">
        <v>546</v>
      </c>
      <c r="U158" s="133" t="s">
        <v>243</v>
      </c>
      <c r="V158" s="133" t="s">
        <v>244</v>
      </c>
      <c r="X158" s="133" t="s">
        <v>245</v>
      </c>
      <c r="AC158" s="133" t="s">
        <v>246</v>
      </c>
      <c r="AD158" s="133">
        <v>0</v>
      </c>
      <c r="AF158" t="s">
        <v>787</v>
      </c>
      <c r="AG158" t="s">
        <v>496</v>
      </c>
      <c r="AH158" t="s">
        <v>132</v>
      </c>
      <c r="AI158" s="148">
        <v>45708</v>
      </c>
      <c r="AL158" t="s">
        <v>249</v>
      </c>
      <c r="AM158" t="s">
        <v>268</v>
      </c>
    </row>
    <row r="159" spans="1:39" x14ac:dyDescent="0.25">
      <c r="A159" s="160" t="s">
        <v>229</v>
      </c>
      <c r="B159" s="160" t="s">
        <v>230</v>
      </c>
      <c r="C159" s="160" t="s">
        <v>522</v>
      </c>
      <c r="D159" s="160" t="s">
        <v>232</v>
      </c>
      <c r="E159" s="160" t="s">
        <v>233</v>
      </c>
      <c r="F159" s="160" t="s">
        <v>234</v>
      </c>
      <c r="G159" s="160" t="s">
        <v>251</v>
      </c>
      <c r="H159" s="160" t="s">
        <v>252</v>
      </c>
      <c r="I159" s="164">
        <v>18.850000000000001</v>
      </c>
      <c r="J159" s="160" t="s">
        <v>556</v>
      </c>
      <c r="K159" s="160" t="s">
        <v>557</v>
      </c>
      <c r="L159" s="160" t="s">
        <v>239</v>
      </c>
      <c r="M159" s="162">
        <v>45716</v>
      </c>
      <c r="N159" s="160" t="s">
        <v>240</v>
      </c>
      <c r="O159" s="163"/>
      <c r="P159" s="163"/>
      <c r="Q159" s="160" t="s">
        <v>241</v>
      </c>
      <c r="R159" s="163"/>
      <c r="S159" s="163"/>
      <c r="T159" s="160" t="s">
        <v>544</v>
      </c>
      <c r="U159" s="133" t="s">
        <v>243</v>
      </c>
      <c r="V159" s="133" t="s">
        <v>244</v>
      </c>
      <c r="X159" s="133" t="s">
        <v>245</v>
      </c>
      <c r="AC159" s="133" t="s">
        <v>246</v>
      </c>
      <c r="AD159" s="133">
        <v>0</v>
      </c>
      <c r="AF159" t="s">
        <v>606</v>
      </c>
      <c r="AG159" t="s">
        <v>496</v>
      </c>
      <c r="AH159" t="s">
        <v>132</v>
      </c>
      <c r="AI159" s="148">
        <v>45693</v>
      </c>
      <c r="AL159" t="s">
        <v>249</v>
      </c>
      <c r="AM159" t="s">
        <v>268</v>
      </c>
    </row>
    <row r="160" spans="1:39" x14ac:dyDescent="0.25">
      <c r="A160" s="160" t="s">
        <v>229</v>
      </c>
      <c r="B160" s="160" t="s">
        <v>230</v>
      </c>
      <c r="C160" s="160" t="s">
        <v>522</v>
      </c>
      <c r="D160" s="160" t="s">
        <v>232</v>
      </c>
      <c r="E160" s="160" t="s">
        <v>233</v>
      </c>
      <c r="F160" s="160" t="s">
        <v>234</v>
      </c>
      <c r="G160" s="160" t="s">
        <v>251</v>
      </c>
      <c r="H160" s="160" t="s">
        <v>252</v>
      </c>
      <c r="I160" s="164">
        <v>18.850000000000001</v>
      </c>
      <c r="J160" s="160" t="s">
        <v>556</v>
      </c>
      <c r="K160" s="160" t="s">
        <v>557</v>
      </c>
      <c r="L160" s="160" t="s">
        <v>239</v>
      </c>
      <c r="M160" s="162">
        <v>45716</v>
      </c>
      <c r="N160" s="160" t="s">
        <v>240</v>
      </c>
      <c r="O160" s="163"/>
      <c r="P160" s="163"/>
      <c r="Q160" s="160" t="s">
        <v>241</v>
      </c>
      <c r="R160" s="163"/>
      <c r="S160" s="163"/>
      <c r="T160" s="160" t="s">
        <v>558</v>
      </c>
      <c r="U160" s="133" t="s">
        <v>243</v>
      </c>
      <c r="V160" s="133" t="s">
        <v>244</v>
      </c>
      <c r="X160" s="133" t="s">
        <v>245</v>
      </c>
      <c r="AC160" s="133" t="s">
        <v>246</v>
      </c>
      <c r="AD160" s="133">
        <v>0</v>
      </c>
      <c r="AF160" t="s">
        <v>611</v>
      </c>
      <c r="AG160" t="s">
        <v>496</v>
      </c>
      <c r="AH160" t="s">
        <v>132</v>
      </c>
      <c r="AI160" s="148">
        <v>45698</v>
      </c>
      <c r="AL160" t="s">
        <v>249</v>
      </c>
      <c r="AM160" t="s">
        <v>268</v>
      </c>
    </row>
    <row r="161" spans="1:39" x14ac:dyDescent="0.25">
      <c r="A161" s="160" t="s">
        <v>229</v>
      </c>
      <c r="B161" s="160" t="s">
        <v>230</v>
      </c>
      <c r="C161" s="160" t="s">
        <v>522</v>
      </c>
      <c r="D161" s="160" t="s">
        <v>232</v>
      </c>
      <c r="E161" s="160" t="s">
        <v>233</v>
      </c>
      <c r="F161" s="160" t="s">
        <v>234</v>
      </c>
      <c r="G161" s="160" t="s">
        <v>251</v>
      </c>
      <c r="H161" s="160" t="s">
        <v>252</v>
      </c>
      <c r="I161" s="164">
        <v>18.850000000000001</v>
      </c>
      <c r="J161" s="160" t="s">
        <v>556</v>
      </c>
      <c r="K161" s="160" t="s">
        <v>557</v>
      </c>
      <c r="L161" s="160" t="s">
        <v>239</v>
      </c>
      <c r="M161" s="162">
        <v>45716</v>
      </c>
      <c r="N161" s="160" t="s">
        <v>240</v>
      </c>
      <c r="O161" s="163"/>
      <c r="P161" s="163"/>
      <c r="Q161" s="160" t="s">
        <v>241</v>
      </c>
      <c r="R161" s="163"/>
      <c r="S161" s="163"/>
      <c r="T161" s="160" t="s">
        <v>559</v>
      </c>
      <c r="U161" s="133" t="s">
        <v>243</v>
      </c>
      <c r="V161" s="133" t="s">
        <v>244</v>
      </c>
      <c r="X161" s="133" t="s">
        <v>245</v>
      </c>
      <c r="AC161" s="133" t="s">
        <v>246</v>
      </c>
      <c r="AD161" s="133">
        <v>0</v>
      </c>
      <c r="AF161" t="s">
        <v>775</v>
      </c>
      <c r="AG161" t="s">
        <v>496</v>
      </c>
      <c r="AH161" t="s">
        <v>132</v>
      </c>
      <c r="AI161" s="148">
        <v>45860</v>
      </c>
      <c r="AL161" t="s">
        <v>249</v>
      </c>
      <c r="AM161" t="s">
        <v>766</v>
      </c>
    </row>
    <row r="162" spans="1:39" x14ac:dyDescent="0.25">
      <c r="A162" s="160" t="s">
        <v>229</v>
      </c>
      <c r="B162" s="160" t="s">
        <v>230</v>
      </c>
      <c r="C162" s="160" t="s">
        <v>522</v>
      </c>
      <c r="D162" s="160" t="s">
        <v>232</v>
      </c>
      <c r="E162" s="160" t="s">
        <v>233</v>
      </c>
      <c r="F162" s="160" t="s">
        <v>234</v>
      </c>
      <c r="G162" s="160" t="s">
        <v>251</v>
      </c>
      <c r="H162" s="160" t="s">
        <v>252</v>
      </c>
      <c r="I162" s="164">
        <v>8.4</v>
      </c>
      <c r="J162" s="160" t="s">
        <v>556</v>
      </c>
      <c r="K162" s="160" t="s">
        <v>557</v>
      </c>
      <c r="L162" s="160" t="s">
        <v>239</v>
      </c>
      <c r="M162" s="162">
        <v>45716</v>
      </c>
      <c r="N162" s="160" t="s">
        <v>240</v>
      </c>
      <c r="O162" s="163"/>
      <c r="P162" s="163"/>
      <c r="Q162" s="160" t="s">
        <v>241</v>
      </c>
      <c r="R162" s="163"/>
      <c r="S162" s="163"/>
      <c r="T162" s="160" t="s">
        <v>546</v>
      </c>
      <c r="U162" s="133" t="s">
        <v>243</v>
      </c>
      <c r="V162" s="133" t="s">
        <v>244</v>
      </c>
      <c r="X162" s="133" t="s">
        <v>245</v>
      </c>
      <c r="AC162" s="133" t="s">
        <v>246</v>
      </c>
      <c r="AD162" s="133">
        <v>0</v>
      </c>
      <c r="AF162" t="s">
        <v>787</v>
      </c>
      <c r="AG162" t="s">
        <v>496</v>
      </c>
      <c r="AH162" t="s">
        <v>132</v>
      </c>
      <c r="AI162" s="148">
        <v>45708</v>
      </c>
      <c r="AL162" t="s">
        <v>249</v>
      </c>
      <c r="AM162" t="s">
        <v>268</v>
      </c>
    </row>
    <row r="163" spans="1:39" x14ac:dyDescent="0.25">
      <c r="A163" s="160" t="s">
        <v>229</v>
      </c>
      <c r="B163" s="160" t="s">
        <v>230</v>
      </c>
      <c r="C163" s="160" t="s">
        <v>522</v>
      </c>
      <c r="D163" s="160" t="s">
        <v>232</v>
      </c>
      <c r="E163" s="160" t="s">
        <v>233</v>
      </c>
      <c r="F163" s="160" t="s">
        <v>234</v>
      </c>
      <c r="G163" s="160" t="s">
        <v>235</v>
      </c>
      <c r="H163" s="160" t="s">
        <v>236</v>
      </c>
      <c r="I163" s="164">
        <v>1228.0899999999999</v>
      </c>
      <c r="J163" s="160" t="s">
        <v>556</v>
      </c>
      <c r="K163" s="160" t="s">
        <v>557</v>
      </c>
      <c r="L163" s="160" t="s">
        <v>239</v>
      </c>
      <c r="M163" s="162">
        <v>45716</v>
      </c>
      <c r="N163" s="160" t="s">
        <v>240</v>
      </c>
      <c r="O163" s="163"/>
      <c r="P163" s="163"/>
      <c r="Q163" s="160" t="s">
        <v>241</v>
      </c>
      <c r="R163" s="163"/>
      <c r="S163" s="163"/>
      <c r="T163" s="160" t="s">
        <v>560</v>
      </c>
      <c r="U163" s="133" t="s">
        <v>243</v>
      </c>
      <c r="V163" s="133" t="s">
        <v>244</v>
      </c>
      <c r="X163" s="133" t="s">
        <v>245</v>
      </c>
      <c r="AC163" s="133" t="s">
        <v>246</v>
      </c>
      <c r="AD163" s="133">
        <v>0</v>
      </c>
      <c r="AF163" t="s">
        <v>787</v>
      </c>
      <c r="AG163" t="s">
        <v>264</v>
      </c>
      <c r="AH163" t="s">
        <v>610</v>
      </c>
      <c r="AI163" s="148">
        <v>45708</v>
      </c>
      <c r="AL163" t="s">
        <v>249</v>
      </c>
      <c r="AM163" t="s">
        <v>268</v>
      </c>
    </row>
    <row r="164" spans="1:39" x14ac:dyDescent="0.25">
      <c r="A164" s="160" t="s">
        <v>229</v>
      </c>
      <c r="B164" s="160" t="s">
        <v>230</v>
      </c>
      <c r="C164" s="160" t="s">
        <v>522</v>
      </c>
      <c r="D164" s="160" t="s">
        <v>232</v>
      </c>
      <c r="E164" s="160" t="s">
        <v>233</v>
      </c>
      <c r="F164" s="160" t="s">
        <v>234</v>
      </c>
      <c r="G164" s="160" t="s">
        <v>251</v>
      </c>
      <c r="H164" s="160" t="s">
        <v>252</v>
      </c>
      <c r="I164" s="164">
        <v>173.91</v>
      </c>
      <c r="J164" s="160" t="s">
        <v>561</v>
      </c>
      <c r="K164" s="160" t="s">
        <v>562</v>
      </c>
      <c r="L164" s="160" t="s">
        <v>239</v>
      </c>
      <c r="M164" s="162">
        <v>45716</v>
      </c>
      <c r="N164" s="160" t="s">
        <v>240</v>
      </c>
      <c r="O164" s="163"/>
      <c r="P164" s="163"/>
      <c r="Q164" s="160" t="s">
        <v>241</v>
      </c>
      <c r="R164" s="163"/>
      <c r="S164" s="163"/>
      <c r="T164" s="160" t="s">
        <v>563</v>
      </c>
      <c r="U164" s="133" t="s">
        <v>243</v>
      </c>
      <c r="V164" s="133" t="s">
        <v>244</v>
      </c>
      <c r="X164" s="133" t="s">
        <v>245</v>
      </c>
      <c r="AC164" s="133" t="s">
        <v>246</v>
      </c>
      <c r="AD164" s="133">
        <v>0</v>
      </c>
      <c r="AF164" t="s">
        <v>787</v>
      </c>
      <c r="AG164" t="s">
        <v>134</v>
      </c>
      <c r="AH164" t="s">
        <v>610</v>
      </c>
      <c r="AI164" s="148">
        <v>45708</v>
      </c>
      <c r="AL164" t="s">
        <v>249</v>
      </c>
      <c r="AM164" t="s">
        <v>268</v>
      </c>
    </row>
    <row r="165" spans="1:39" x14ac:dyDescent="0.25">
      <c r="A165" s="160" t="s">
        <v>229</v>
      </c>
      <c r="B165" s="160" t="s">
        <v>230</v>
      </c>
      <c r="C165" s="160" t="s">
        <v>522</v>
      </c>
      <c r="D165" s="160" t="s">
        <v>232</v>
      </c>
      <c r="E165" s="160" t="s">
        <v>233</v>
      </c>
      <c r="F165" s="160" t="s">
        <v>234</v>
      </c>
      <c r="G165" s="160" t="s">
        <v>251</v>
      </c>
      <c r="H165" s="160" t="s">
        <v>252</v>
      </c>
      <c r="I165" s="164">
        <v>11.2</v>
      </c>
      <c r="J165" s="160" t="s">
        <v>561</v>
      </c>
      <c r="K165" s="160" t="s">
        <v>562</v>
      </c>
      <c r="L165" s="160" t="s">
        <v>239</v>
      </c>
      <c r="M165" s="162">
        <v>45716</v>
      </c>
      <c r="N165" s="160" t="s">
        <v>240</v>
      </c>
      <c r="O165" s="163"/>
      <c r="P165" s="163"/>
      <c r="Q165" s="160" t="s">
        <v>241</v>
      </c>
      <c r="R165" s="163"/>
      <c r="S165" s="163"/>
      <c r="T165" s="160" t="s">
        <v>544</v>
      </c>
      <c r="U165" s="133" t="s">
        <v>243</v>
      </c>
      <c r="V165" s="133" t="s">
        <v>244</v>
      </c>
      <c r="X165" s="133" t="s">
        <v>245</v>
      </c>
      <c r="AC165" s="133" t="s">
        <v>246</v>
      </c>
      <c r="AD165" s="133">
        <v>0</v>
      </c>
      <c r="AF165" t="s">
        <v>606</v>
      </c>
      <c r="AG165" t="s">
        <v>496</v>
      </c>
      <c r="AH165" t="s">
        <v>132</v>
      </c>
      <c r="AI165" s="148">
        <v>45693</v>
      </c>
      <c r="AL165" t="s">
        <v>249</v>
      </c>
      <c r="AM165" t="s">
        <v>268</v>
      </c>
    </row>
    <row r="166" spans="1:39" x14ac:dyDescent="0.25">
      <c r="A166" s="160" t="s">
        <v>229</v>
      </c>
      <c r="B166" s="160" t="s">
        <v>230</v>
      </c>
      <c r="C166" s="160" t="s">
        <v>522</v>
      </c>
      <c r="D166" s="160" t="s">
        <v>232</v>
      </c>
      <c r="E166" s="160" t="s">
        <v>233</v>
      </c>
      <c r="F166" s="160" t="s">
        <v>234</v>
      </c>
      <c r="G166" s="160" t="s">
        <v>251</v>
      </c>
      <c r="H166" s="160" t="s">
        <v>252</v>
      </c>
      <c r="I166" s="164">
        <v>193.04</v>
      </c>
      <c r="J166" s="160" t="s">
        <v>561</v>
      </c>
      <c r="K166" s="160" t="s">
        <v>562</v>
      </c>
      <c r="L166" s="160" t="s">
        <v>239</v>
      </c>
      <c r="M166" s="162">
        <v>45716</v>
      </c>
      <c r="N166" s="160" t="s">
        <v>240</v>
      </c>
      <c r="O166" s="163"/>
      <c r="P166" s="163"/>
      <c r="Q166" s="160" t="s">
        <v>241</v>
      </c>
      <c r="R166" s="163"/>
      <c r="S166" s="163"/>
      <c r="T166" s="160" t="s">
        <v>564</v>
      </c>
      <c r="U166" s="133" t="s">
        <v>243</v>
      </c>
      <c r="V166" s="133" t="s">
        <v>244</v>
      </c>
      <c r="X166" s="133" t="s">
        <v>245</v>
      </c>
      <c r="AC166" s="133" t="s">
        <v>246</v>
      </c>
      <c r="AD166" s="133">
        <v>0</v>
      </c>
      <c r="AF166" t="s">
        <v>606</v>
      </c>
      <c r="AG166" t="s">
        <v>134</v>
      </c>
      <c r="AH166" t="s">
        <v>130</v>
      </c>
      <c r="AI166" s="148">
        <v>45693</v>
      </c>
      <c r="AL166" t="s">
        <v>249</v>
      </c>
      <c r="AM166" t="s">
        <v>268</v>
      </c>
    </row>
    <row r="167" spans="1:39" x14ac:dyDescent="0.25">
      <c r="A167" s="160" t="s">
        <v>229</v>
      </c>
      <c r="B167" s="160" t="s">
        <v>230</v>
      </c>
      <c r="C167" s="160" t="s">
        <v>522</v>
      </c>
      <c r="D167" s="160" t="s">
        <v>232</v>
      </c>
      <c r="E167" s="160" t="s">
        <v>233</v>
      </c>
      <c r="F167" s="160" t="s">
        <v>234</v>
      </c>
      <c r="G167" s="160" t="s">
        <v>251</v>
      </c>
      <c r="H167" s="160" t="s">
        <v>252</v>
      </c>
      <c r="I167" s="164">
        <v>18.850000000000001</v>
      </c>
      <c r="J167" s="160" t="s">
        <v>561</v>
      </c>
      <c r="K167" s="160" t="s">
        <v>562</v>
      </c>
      <c r="L167" s="160" t="s">
        <v>239</v>
      </c>
      <c r="M167" s="162">
        <v>45716</v>
      </c>
      <c r="N167" s="160" t="s">
        <v>240</v>
      </c>
      <c r="O167" s="163"/>
      <c r="P167" s="163"/>
      <c r="Q167" s="160" t="s">
        <v>241</v>
      </c>
      <c r="R167" s="163"/>
      <c r="S167" s="163"/>
      <c r="T167" s="160" t="s">
        <v>545</v>
      </c>
      <c r="U167" s="133" t="s">
        <v>243</v>
      </c>
      <c r="V167" s="133" t="s">
        <v>244</v>
      </c>
      <c r="X167" s="133" t="s">
        <v>245</v>
      </c>
      <c r="AC167" s="133" t="s">
        <v>246</v>
      </c>
      <c r="AD167" s="133">
        <v>0</v>
      </c>
      <c r="AF167" t="s">
        <v>609</v>
      </c>
      <c r="AG167" t="s">
        <v>496</v>
      </c>
      <c r="AH167" t="s">
        <v>132</v>
      </c>
      <c r="AI167" s="148">
        <v>45853</v>
      </c>
      <c r="AL167" t="s">
        <v>249</v>
      </c>
      <c r="AM167" t="s">
        <v>634</v>
      </c>
    </row>
    <row r="168" spans="1:39" x14ac:dyDescent="0.25">
      <c r="A168" s="160" t="s">
        <v>229</v>
      </c>
      <c r="B168" s="160" t="s">
        <v>230</v>
      </c>
      <c r="C168" s="160" t="s">
        <v>522</v>
      </c>
      <c r="D168" s="160" t="s">
        <v>232</v>
      </c>
      <c r="E168" s="160" t="s">
        <v>233</v>
      </c>
      <c r="F168" s="160" t="s">
        <v>234</v>
      </c>
      <c r="G168" s="160" t="s">
        <v>235</v>
      </c>
      <c r="H168" s="160" t="s">
        <v>236</v>
      </c>
      <c r="I168" s="164">
        <v>839.77</v>
      </c>
      <c r="J168" s="160" t="s">
        <v>561</v>
      </c>
      <c r="K168" s="160" t="s">
        <v>562</v>
      </c>
      <c r="L168" s="160" t="s">
        <v>239</v>
      </c>
      <c r="M168" s="162">
        <v>45716</v>
      </c>
      <c r="N168" s="160" t="s">
        <v>240</v>
      </c>
      <c r="O168" s="163"/>
      <c r="P168" s="163"/>
      <c r="Q168" s="160" t="s">
        <v>241</v>
      </c>
      <c r="R168" s="163"/>
      <c r="S168" s="163"/>
      <c r="T168" s="160" t="s">
        <v>565</v>
      </c>
      <c r="U168" s="133" t="s">
        <v>243</v>
      </c>
      <c r="V168" s="133" t="s">
        <v>244</v>
      </c>
      <c r="X168" s="133" t="s">
        <v>245</v>
      </c>
      <c r="AC168" s="133" t="s">
        <v>246</v>
      </c>
      <c r="AD168" s="133">
        <v>0</v>
      </c>
      <c r="AF168" t="s">
        <v>611</v>
      </c>
      <c r="AG168" t="s">
        <v>264</v>
      </c>
      <c r="AH168" t="s">
        <v>605</v>
      </c>
      <c r="AI168" s="148">
        <v>45698</v>
      </c>
      <c r="AL168" t="s">
        <v>249</v>
      </c>
      <c r="AM168" t="s">
        <v>268</v>
      </c>
    </row>
    <row r="169" spans="1:39" x14ac:dyDescent="0.25">
      <c r="A169" s="160" t="s">
        <v>229</v>
      </c>
      <c r="B169" s="160" t="s">
        <v>230</v>
      </c>
      <c r="C169" s="160" t="s">
        <v>522</v>
      </c>
      <c r="D169" s="160" t="s">
        <v>232</v>
      </c>
      <c r="E169" s="160" t="s">
        <v>233</v>
      </c>
      <c r="F169" s="160" t="s">
        <v>234</v>
      </c>
      <c r="G169" s="160" t="s">
        <v>251</v>
      </c>
      <c r="H169" s="160" t="s">
        <v>252</v>
      </c>
      <c r="I169" s="164">
        <v>5.48</v>
      </c>
      <c r="J169" s="160" t="s">
        <v>413</v>
      </c>
      <c r="K169" s="160" t="s">
        <v>566</v>
      </c>
      <c r="L169" s="160" t="s">
        <v>409</v>
      </c>
      <c r="M169" s="162">
        <v>45714</v>
      </c>
      <c r="N169" s="160" t="s">
        <v>240</v>
      </c>
      <c r="O169" s="163"/>
      <c r="P169" s="163"/>
      <c r="Q169" s="160" t="s">
        <v>241</v>
      </c>
      <c r="R169" s="163"/>
      <c r="S169" s="163"/>
      <c r="T169" s="160" t="s">
        <v>614</v>
      </c>
      <c r="U169" s="133" t="s">
        <v>243</v>
      </c>
      <c r="V169" s="133" t="s">
        <v>244</v>
      </c>
      <c r="X169" s="133" t="s">
        <v>245</v>
      </c>
      <c r="AC169" s="133" t="s">
        <v>246</v>
      </c>
      <c r="AD169" s="133">
        <v>0</v>
      </c>
      <c r="AF169" t="s">
        <v>790</v>
      </c>
      <c r="AG169" t="s">
        <v>135</v>
      </c>
      <c r="AH169" t="s">
        <v>132</v>
      </c>
      <c r="AI169" s="148">
        <v>45726</v>
      </c>
      <c r="AL169" t="s">
        <v>249</v>
      </c>
      <c r="AM169" t="s">
        <v>268</v>
      </c>
    </row>
    <row r="170" spans="1:39" x14ac:dyDescent="0.25">
      <c r="A170" s="160" t="s">
        <v>229</v>
      </c>
      <c r="B170" s="160" t="s">
        <v>230</v>
      </c>
      <c r="C170" s="160" t="s">
        <v>522</v>
      </c>
      <c r="D170" s="160" t="s">
        <v>232</v>
      </c>
      <c r="E170" s="160" t="s">
        <v>233</v>
      </c>
      <c r="F170" s="160" t="s">
        <v>234</v>
      </c>
      <c r="G170" s="160" t="s">
        <v>411</v>
      </c>
      <c r="H170" s="160" t="s">
        <v>412</v>
      </c>
      <c r="I170" s="164">
        <v>46.96</v>
      </c>
      <c r="J170" s="160" t="s">
        <v>413</v>
      </c>
      <c r="K170" s="160" t="s">
        <v>566</v>
      </c>
      <c r="L170" s="160" t="s">
        <v>409</v>
      </c>
      <c r="M170" s="162">
        <v>45714</v>
      </c>
      <c r="N170" s="160" t="s">
        <v>240</v>
      </c>
      <c r="O170" s="163"/>
      <c r="P170" s="163"/>
      <c r="Q170" s="160" t="s">
        <v>241</v>
      </c>
      <c r="R170" s="163"/>
      <c r="S170" s="163"/>
      <c r="T170" s="160" t="s">
        <v>567</v>
      </c>
      <c r="U170" s="133" t="s">
        <v>243</v>
      </c>
      <c r="V170" s="133" t="s">
        <v>244</v>
      </c>
      <c r="X170" s="133" t="s">
        <v>245</v>
      </c>
      <c r="AC170" s="133" t="s">
        <v>246</v>
      </c>
      <c r="AD170" s="133">
        <v>0</v>
      </c>
      <c r="AF170" t="s">
        <v>308</v>
      </c>
      <c r="AG170" t="s">
        <v>508</v>
      </c>
      <c r="AH170" t="s">
        <v>143</v>
      </c>
      <c r="AI170" s="148">
        <v>45540</v>
      </c>
      <c r="AL170" t="s">
        <v>249</v>
      </c>
      <c r="AM170" t="s">
        <v>268</v>
      </c>
    </row>
    <row r="171" spans="1:39" x14ac:dyDescent="0.25">
      <c r="A171" s="160" t="s">
        <v>229</v>
      </c>
      <c r="B171" s="160" t="s">
        <v>230</v>
      </c>
      <c r="C171" s="160" t="s">
        <v>568</v>
      </c>
      <c r="D171" s="160" t="s">
        <v>232</v>
      </c>
      <c r="E171" s="160" t="s">
        <v>233</v>
      </c>
      <c r="F171" s="160" t="s">
        <v>234</v>
      </c>
      <c r="G171" s="160" t="s">
        <v>411</v>
      </c>
      <c r="H171" s="160" t="s">
        <v>412</v>
      </c>
      <c r="I171" s="164">
        <v>53.91</v>
      </c>
      <c r="J171" s="160" t="s">
        <v>413</v>
      </c>
      <c r="K171" s="160" t="s">
        <v>569</v>
      </c>
      <c r="L171" s="160" t="s">
        <v>409</v>
      </c>
      <c r="M171" s="162">
        <v>45744</v>
      </c>
      <c r="N171" s="160" t="s">
        <v>240</v>
      </c>
      <c r="O171" s="163"/>
      <c r="P171" s="163"/>
      <c r="Q171" s="160" t="s">
        <v>241</v>
      </c>
      <c r="R171" s="163"/>
      <c r="S171" s="163"/>
      <c r="T171" s="160" t="s">
        <v>623</v>
      </c>
      <c r="U171" s="133" t="s">
        <v>243</v>
      </c>
      <c r="V171" s="133" t="s">
        <v>244</v>
      </c>
      <c r="X171" s="133" t="s">
        <v>245</v>
      </c>
      <c r="AC171" s="133" t="s">
        <v>246</v>
      </c>
      <c r="AD171" s="133">
        <v>0</v>
      </c>
      <c r="AF171" t="s">
        <v>612</v>
      </c>
      <c r="AG171" t="s">
        <v>508</v>
      </c>
      <c r="AH171" t="s">
        <v>132</v>
      </c>
      <c r="AI171" s="148">
        <v>45719</v>
      </c>
      <c r="AL171" t="s">
        <v>249</v>
      </c>
      <c r="AM171" t="s">
        <v>268</v>
      </c>
    </row>
    <row r="172" spans="1:39" x14ac:dyDescent="0.25">
      <c r="A172" s="160" t="s">
        <v>229</v>
      </c>
      <c r="B172" s="160" t="s">
        <v>230</v>
      </c>
      <c r="C172" s="160" t="s">
        <v>568</v>
      </c>
      <c r="D172" s="160" t="s">
        <v>232</v>
      </c>
      <c r="E172" s="160" t="s">
        <v>233</v>
      </c>
      <c r="F172" s="160" t="s">
        <v>234</v>
      </c>
      <c r="G172" s="160" t="s">
        <v>235</v>
      </c>
      <c r="H172" s="160" t="s">
        <v>236</v>
      </c>
      <c r="I172" s="164">
        <v>437.42</v>
      </c>
      <c r="J172" s="160" t="s">
        <v>570</v>
      </c>
      <c r="K172" s="160" t="s">
        <v>571</v>
      </c>
      <c r="L172" s="160" t="s">
        <v>239</v>
      </c>
      <c r="M172" s="162">
        <v>45747</v>
      </c>
      <c r="N172" s="160" t="s">
        <v>240</v>
      </c>
      <c r="O172" s="163"/>
      <c r="P172" s="163"/>
      <c r="Q172" s="160" t="s">
        <v>241</v>
      </c>
      <c r="R172" s="163"/>
      <c r="S172" s="163"/>
      <c r="T172" s="160" t="s">
        <v>572</v>
      </c>
      <c r="U172" s="133" t="s">
        <v>243</v>
      </c>
      <c r="V172" s="133" t="s">
        <v>244</v>
      </c>
      <c r="X172" s="133" t="s">
        <v>245</v>
      </c>
      <c r="AC172" s="133" t="s">
        <v>246</v>
      </c>
      <c r="AD172" s="133">
        <v>0</v>
      </c>
      <c r="AF172" t="s">
        <v>616</v>
      </c>
      <c r="AG172" t="s">
        <v>264</v>
      </c>
      <c r="AH172" t="s">
        <v>130</v>
      </c>
      <c r="AI172" s="148">
        <v>45740</v>
      </c>
      <c r="AL172" t="s">
        <v>249</v>
      </c>
      <c r="AM172" t="s">
        <v>268</v>
      </c>
    </row>
    <row r="173" spans="1:39" x14ac:dyDescent="0.25">
      <c r="A173" s="160" t="s">
        <v>229</v>
      </c>
      <c r="B173" s="160" t="s">
        <v>230</v>
      </c>
      <c r="C173" s="160" t="s">
        <v>568</v>
      </c>
      <c r="D173" s="160" t="s">
        <v>232</v>
      </c>
      <c r="E173" s="160" t="s">
        <v>233</v>
      </c>
      <c r="F173" s="160" t="s">
        <v>234</v>
      </c>
      <c r="G173" s="160" t="s">
        <v>251</v>
      </c>
      <c r="H173" s="160" t="s">
        <v>252</v>
      </c>
      <c r="I173" s="164">
        <v>11.2</v>
      </c>
      <c r="J173" s="160" t="s">
        <v>570</v>
      </c>
      <c r="K173" s="160" t="s">
        <v>571</v>
      </c>
      <c r="L173" s="160" t="s">
        <v>239</v>
      </c>
      <c r="M173" s="162">
        <v>45747</v>
      </c>
      <c r="N173" s="160" t="s">
        <v>240</v>
      </c>
      <c r="O173" s="163"/>
      <c r="P173" s="163"/>
      <c r="Q173" s="160" t="s">
        <v>241</v>
      </c>
      <c r="R173" s="163"/>
      <c r="S173" s="163"/>
      <c r="T173" s="160" t="s">
        <v>573</v>
      </c>
      <c r="U173" s="133" t="s">
        <v>243</v>
      </c>
      <c r="V173" s="133" t="s">
        <v>244</v>
      </c>
      <c r="X173" s="133" t="s">
        <v>245</v>
      </c>
      <c r="AC173" s="133" t="s">
        <v>246</v>
      </c>
      <c r="AD173" s="133">
        <v>0</v>
      </c>
      <c r="AF173" t="s">
        <v>617</v>
      </c>
      <c r="AG173" t="s">
        <v>496</v>
      </c>
      <c r="AH173" t="s">
        <v>132</v>
      </c>
      <c r="AI173" s="148">
        <v>45750</v>
      </c>
      <c r="AL173" t="s">
        <v>249</v>
      </c>
      <c r="AM173" t="s">
        <v>268</v>
      </c>
    </row>
    <row r="174" spans="1:39" x14ac:dyDescent="0.25">
      <c r="A174" s="160" t="s">
        <v>229</v>
      </c>
      <c r="B174" s="160" t="s">
        <v>230</v>
      </c>
      <c r="C174" s="160" t="s">
        <v>568</v>
      </c>
      <c r="D174" s="160" t="s">
        <v>232</v>
      </c>
      <c r="E174" s="160" t="s">
        <v>233</v>
      </c>
      <c r="F174" s="160" t="s">
        <v>234</v>
      </c>
      <c r="G174" s="160" t="s">
        <v>235</v>
      </c>
      <c r="H174" s="160" t="s">
        <v>236</v>
      </c>
      <c r="I174" s="164">
        <v>582.51</v>
      </c>
      <c r="J174" s="160" t="s">
        <v>570</v>
      </c>
      <c r="K174" s="160" t="s">
        <v>571</v>
      </c>
      <c r="L174" s="160" t="s">
        <v>239</v>
      </c>
      <c r="M174" s="162">
        <v>45747</v>
      </c>
      <c r="N174" s="160" t="s">
        <v>240</v>
      </c>
      <c r="O174" s="163"/>
      <c r="P174" s="163"/>
      <c r="Q174" s="160" t="s">
        <v>241</v>
      </c>
      <c r="R174" s="163"/>
      <c r="S174" s="163"/>
      <c r="T174" s="160" t="s">
        <v>574</v>
      </c>
      <c r="U174" s="133" t="s">
        <v>243</v>
      </c>
      <c r="V174" s="133" t="s">
        <v>244</v>
      </c>
      <c r="X174" s="133" t="s">
        <v>245</v>
      </c>
      <c r="AC174" s="133" t="s">
        <v>246</v>
      </c>
      <c r="AD174" s="133">
        <v>0</v>
      </c>
      <c r="AF174" t="s">
        <v>618</v>
      </c>
      <c r="AG174" t="s">
        <v>619</v>
      </c>
      <c r="AH174" t="s">
        <v>624</v>
      </c>
      <c r="AI174" s="148">
        <v>45805</v>
      </c>
      <c r="AJ174" t="s">
        <v>625</v>
      </c>
      <c r="AL174" t="s">
        <v>249</v>
      </c>
      <c r="AM174" t="s">
        <v>268</v>
      </c>
    </row>
    <row r="175" spans="1:39" x14ac:dyDescent="0.25">
      <c r="A175" s="160" t="s">
        <v>229</v>
      </c>
      <c r="B175" s="160" t="s">
        <v>230</v>
      </c>
      <c r="C175" s="160" t="s">
        <v>568</v>
      </c>
      <c r="D175" s="160" t="s">
        <v>232</v>
      </c>
      <c r="E175" s="160" t="s">
        <v>233</v>
      </c>
      <c r="F175" s="160" t="s">
        <v>234</v>
      </c>
      <c r="G175" s="160" t="s">
        <v>251</v>
      </c>
      <c r="H175" s="160" t="s">
        <v>252</v>
      </c>
      <c r="I175" s="164">
        <v>18.850000000000001</v>
      </c>
      <c r="J175" s="160" t="s">
        <v>575</v>
      </c>
      <c r="K175" s="160" t="s">
        <v>576</v>
      </c>
      <c r="L175" s="160" t="s">
        <v>239</v>
      </c>
      <c r="M175" s="162">
        <v>45747</v>
      </c>
      <c r="N175" s="160" t="s">
        <v>240</v>
      </c>
      <c r="O175" s="163"/>
      <c r="P175" s="163"/>
      <c r="Q175" s="160" t="s">
        <v>241</v>
      </c>
      <c r="R175" s="163"/>
      <c r="S175" s="163"/>
      <c r="T175" s="160" t="s">
        <v>577</v>
      </c>
      <c r="U175" s="133" t="s">
        <v>243</v>
      </c>
      <c r="V175" s="133" t="s">
        <v>244</v>
      </c>
      <c r="X175" s="133" t="s">
        <v>245</v>
      </c>
      <c r="AC175" s="133" t="s">
        <v>246</v>
      </c>
      <c r="AD175" s="133">
        <v>0</v>
      </c>
      <c r="AF175" t="s">
        <v>618</v>
      </c>
      <c r="AG175" t="s">
        <v>496</v>
      </c>
      <c r="AH175" t="s">
        <v>132</v>
      </c>
      <c r="AI175" s="148">
        <v>45775</v>
      </c>
      <c r="AL175" t="s">
        <v>249</v>
      </c>
      <c r="AM175" t="s">
        <v>268</v>
      </c>
    </row>
    <row r="176" spans="1:39" x14ac:dyDescent="0.25">
      <c r="A176" s="160" t="s">
        <v>229</v>
      </c>
      <c r="B176" s="160" t="s">
        <v>230</v>
      </c>
      <c r="C176" s="160" t="s">
        <v>568</v>
      </c>
      <c r="D176" s="160" t="s">
        <v>232</v>
      </c>
      <c r="E176" s="160" t="s">
        <v>233</v>
      </c>
      <c r="F176" s="160" t="s">
        <v>234</v>
      </c>
      <c r="G176" s="160" t="s">
        <v>251</v>
      </c>
      <c r="H176" s="160" t="s">
        <v>252</v>
      </c>
      <c r="I176" s="164">
        <v>18.850000000000001</v>
      </c>
      <c r="J176" s="160" t="s">
        <v>575</v>
      </c>
      <c r="K176" s="160" t="s">
        <v>576</v>
      </c>
      <c r="L176" s="160" t="s">
        <v>239</v>
      </c>
      <c r="M176" s="162">
        <v>45747</v>
      </c>
      <c r="N176" s="160" t="s">
        <v>240</v>
      </c>
      <c r="O176" s="163"/>
      <c r="P176" s="163"/>
      <c r="Q176" s="160" t="s">
        <v>241</v>
      </c>
      <c r="R176" s="163"/>
      <c r="S176" s="163"/>
      <c r="T176" s="160" t="s">
        <v>573</v>
      </c>
      <c r="U176" s="133" t="s">
        <v>243</v>
      </c>
      <c r="V176" s="133" t="s">
        <v>244</v>
      </c>
      <c r="X176" s="133" t="s">
        <v>245</v>
      </c>
      <c r="AC176" s="133" t="s">
        <v>246</v>
      </c>
      <c r="AD176" s="133">
        <v>0</v>
      </c>
      <c r="AF176" t="s">
        <v>617</v>
      </c>
      <c r="AG176" t="s">
        <v>496</v>
      </c>
      <c r="AH176" t="s">
        <v>132</v>
      </c>
      <c r="AI176" s="148">
        <v>45805</v>
      </c>
      <c r="AL176" t="s">
        <v>249</v>
      </c>
      <c r="AM176" t="s">
        <v>268</v>
      </c>
    </row>
    <row r="177" spans="1:39" x14ac:dyDescent="0.25">
      <c r="A177" s="160" t="s">
        <v>229</v>
      </c>
      <c r="B177" s="160" t="s">
        <v>230</v>
      </c>
      <c r="C177" s="160" t="s">
        <v>568</v>
      </c>
      <c r="D177" s="160" t="s">
        <v>232</v>
      </c>
      <c r="E177" s="160" t="s">
        <v>233</v>
      </c>
      <c r="F177" s="160" t="s">
        <v>234</v>
      </c>
      <c r="G177" s="160" t="s">
        <v>235</v>
      </c>
      <c r="H177" s="160" t="s">
        <v>236</v>
      </c>
      <c r="I177" s="164">
        <v>980.15</v>
      </c>
      <c r="J177" s="160" t="s">
        <v>575</v>
      </c>
      <c r="K177" s="160" t="s">
        <v>576</v>
      </c>
      <c r="L177" s="160" t="s">
        <v>239</v>
      </c>
      <c r="M177" s="162">
        <v>45747</v>
      </c>
      <c r="N177" s="160" t="s">
        <v>240</v>
      </c>
      <c r="O177" s="163"/>
      <c r="P177" s="163"/>
      <c r="Q177" s="160" t="s">
        <v>241</v>
      </c>
      <c r="R177" s="163"/>
      <c r="S177" s="163"/>
      <c r="T177" s="160" t="s">
        <v>578</v>
      </c>
      <c r="U177" s="133" t="s">
        <v>243</v>
      </c>
      <c r="V177" s="133" t="s">
        <v>244</v>
      </c>
      <c r="X177" s="133" t="s">
        <v>245</v>
      </c>
      <c r="AC177" s="133" t="s">
        <v>246</v>
      </c>
      <c r="AD177" s="133">
        <v>0</v>
      </c>
      <c r="AF177" t="s">
        <v>618</v>
      </c>
      <c r="AG177" t="s">
        <v>264</v>
      </c>
      <c r="AH177" t="s">
        <v>130</v>
      </c>
      <c r="AI177" s="148">
        <v>45775</v>
      </c>
      <c r="AL177" t="s">
        <v>249</v>
      </c>
      <c r="AM177" t="s">
        <v>268</v>
      </c>
    </row>
    <row r="178" spans="1:39" x14ac:dyDescent="0.25">
      <c r="A178" s="160" t="s">
        <v>229</v>
      </c>
      <c r="B178" s="160" t="s">
        <v>230</v>
      </c>
      <c r="C178" s="160" t="s">
        <v>568</v>
      </c>
      <c r="D178" s="160" t="s">
        <v>232</v>
      </c>
      <c r="E178" s="160" t="s">
        <v>233</v>
      </c>
      <c r="F178" s="160" t="s">
        <v>234</v>
      </c>
      <c r="G178" s="160" t="s">
        <v>251</v>
      </c>
      <c r="H178" s="160" t="s">
        <v>252</v>
      </c>
      <c r="I178" s="176">
        <v>18.850000000000001</v>
      </c>
      <c r="J178" s="160" t="s">
        <v>579</v>
      </c>
      <c r="K178" s="160" t="s">
        <v>580</v>
      </c>
      <c r="L178" s="160" t="s">
        <v>239</v>
      </c>
      <c r="M178" s="162">
        <v>45747</v>
      </c>
      <c r="N178" s="160" t="s">
        <v>240</v>
      </c>
      <c r="O178" s="163"/>
      <c r="P178" s="163"/>
      <c r="Q178" s="160" t="s">
        <v>241</v>
      </c>
      <c r="R178" s="163"/>
      <c r="S178" s="163"/>
      <c r="T178" s="160" t="s">
        <v>581</v>
      </c>
      <c r="U178" s="133" t="s">
        <v>243</v>
      </c>
      <c r="V178" s="133" t="s">
        <v>244</v>
      </c>
      <c r="X178" s="133" t="s">
        <v>245</v>
      </c>
      <c r="AC178" s="133" t="s">
        <v>246</v>
      </c>
      <c r="AD178" s="133">
        <v>0</v>
      </c>
      <c r="AF178" t="s">
        <v>774</v>
      </c>
      <c r="AG178" t="s">
        <v>496</v>
      </c>
      <c r="AH178" t="s">
        <v>132</v>
      </c>
      <c r="AI178" s="148">
        <v>45744</v>
      </c>
      <c r="AL178" t="s">
        <v>249</v>
      </c>
      <c r="AM178" s="177" t="s">
        <v>766</v>
      </c>
    </row>
    <row r="179" spans="1:39" x14ac:dyDescent="0.25">
      <c r="A179" s="160" t="s">
        <v>229</v>
      </c>
      <c r="B179" s="160" t="s">
        <v>230</v>
      </c>
      <c r="C179" s="160" t="s">
        <v>568</v>
      </c>
      <c r="D179" s="160" t="s">
        <v>232</v>
      </c>
      <c r="E179" s="160" t="s">
        <v>233</v>
      </c>
      <c r="F179" s="160" t="s">
        <v>234</v>
      </c>
      <c r="G179" s="160" t="s">
        <v>251</v>
      </c>
      <c r="H179" s="160" t="s">
        <v>252</v>
      </c>
      <c r="I179" s="164">
        <v>11.2</v>
      </c>
      <c r="J179" s="160" t="s">
        <v>579</v>
      </c>
      <c r="K179" s="160" t="s">
        <v>580</v>
      </c>
      <c r="L179" s="160" t="s">
        <v>239</v>
      </c>
      <c r="M179" s="162">
        <v>45747</v>
      </c>
      <c r="N179" s="160" t="s">
        <v>240</v>
      </c>
      <c r="O179" s="163"/>
      <c r="P179" s="163"/>
      <c r="Q179" s="160" t="s">
        <v>241</v>
      </c>
      <c r="R179" s="163"/>
      <c r="S179" s="163"/>
      <c r="T179" s="160" t="s">
        <v>582</v>
      </c>
      <c r="U179" s="133" t="s">
        <v>243</v>
      </c>
      <c r="V179" s="133" t="s">
        <v>244</v>
      </c>
      <c r="X179" s="133" t="s">
        <v>245</v>
      </c>
      <c r="AC179" s="133" t="s">
        <v>246</v>
      </c>
      <c r="AD179" s="133">
        <v>0</v>
      </c>
      <c r="AF179" t="s">
        <v>616</v>
      </c>
      <c r="AG179" t="s">
        <v>496</v>
      </c>
      <c r="AH179" t="s">
        <v>132</v>
      </c>
      <c r="AI179" s="148">
        <v>45740</v>
      </c>
      <c r="AL179" t="s">
        <v>249</v>
      </c>
      <c r="AM179" t="s">
        <v>268</v>
      </c>
    </row>
    <row r="180" spans="1:39" x14ac:dyDescent="0.25">
      <c r="A180" s="160" t="s">
        <v>229</v>
      </c>
      <c r="B180" s="160" t="s">
        <v>230</v>
      </c>
      <c r="C180" s="160" t="s">
        <v>568</v>
      </c>
      <c r="D180" s="160" t="s">
        <v>232</v>
      </c>
      <c r="E180" s="160" t="s">
        <v>233</v>
      </c>
      <c r="F180" s="160" t="s">
        <v>234</v>
      </c>
      <c r="G180" s="160" t="s">
        <v>235</v>
      </c>
      <c r="H180" s="160" t="s">
        <v>236</v>
      </c>
      <c r="I180" s="176">
        <v>116.3</v>
      </c>
      <c r="J180" s="160" t="s">
        <v>579</v>
      </c>
      <c r="K180" s="160" t="s">
        <v>580</v>
      </c>
      <c r="L180" s="160" t="s">
        <v>239</v>
      </c>
      <c r="M180" s="162">
        <v>45747</v>
      </c>
      <c r="N180" s="160" t="s">
        <v>240</v>
      </c>
      <c r="O180" s="163"/>
      <c r="P180" s="163"/>
      <c r="Q180" s="160" t="s">
        <v>241</v>
      </c>
      <c r="R180" s="163"/>
      <c r="S180" s="163"/>
      <c r="T180" s="160" t="s">
        <v>583</v>
      </c>
      <c r="U180" s="133" t="s">
        <v>243</v>
      </c>
      <c r="V180" s="133" t="s">
        <v>244</v>
      </c>
      <c r="X180" s="133" t="s">
        <v>245</v>
      </c>
      <c r="AC180" s="133" t="s">
        <v>246</v>
      </c>
      <c r="AD180" s="133">
        <v>0</v>
      </c>
      <c r="AF180" t="s">
        <v>774</v>
      </c>
      <c r="AG180" t="s">
        <v>620</v>
      </c>
      <c r="AH180" t="s">
        <v>503</v>
      </c>
      <c r="AI180" s="148">
        <v>45744</v>
      </c>
      <c r="AJ180" t="s">
        <v>626</v>
      </c>
      <c r="AL180" t="s">
        <v>249</v>
      </c>
      <c r="AM180" s="177" t="s">
        <v>766</v>
      </c>
    </row>
    <row r="181" spans="1:39" x14ac:dyDescent="0.25">
      <c r="A181" s="160" t="s">
        <v>229</v>
      </c>
      <c r="B181" s="160" t="s">
        <v>230</v>
      </c>
      <c r="C181" s="160" t="s">
        <v>568</v>
      </c>
      <c r="D181" s="160" t="s">
        <v>232</v>
      </c>
      <c r="E181" s="160" t="s">
        <v>233</v>
      </c>
      <c r="F181" s="160" t="s">
        <v>234</v>
      </c>
      <c r="G181" s="160" t="s">
        <v>251</v>
      </c>
      <c r="H181" s="160" t="s">
        <v>252</v>
      </c>
      <c r="I181" s="164">
        <v>91.3</v>
      </c>
      <c r="J181" s="160" t="s">
        <v>584</v>
      </c>
      <c r="K181" s="160" t="s">
        <v>585</v>
      </c>
      <c r="L181" s="160" t="s">
        <v>239</v>
      </c>
      <c r="M181" s="162">
        <v>45747</v>
      </c>
      <c r="N181" s="160" t="s">
        <v>240</v>
      </c>
      <c r="O181" s="163"/>
      <c r="P181" s="163"/>
      <c r="Q181" s="160" t="s">
        <v>241</v>
      </c>
      <c r="R181" s="163"/>
      <c r="S181" s="163"/>
      <c r="T181" s="160" t="s">
        <v>586</v>
      </c>
      <c r="U181" s="133" t="s">
        <v>243</v>
      </c>
      <c r="V181" s="133" t="s">
        <v>244</v>
      </c>
      <c r="X181" s="133" t="s">
        <v>245</v>
      </c>
      <c r="AC181" s="133" t="s">
        <v>246</v>
      </c>
      <c r="AD181" s="133">
        <v>0</v>
      </c>
      <c r="AF181" t="s">
        <v>606</v>
      </c>
      <c r="AG181" t="s">
        <v>330</v>
      </c>
      <c r="AH181" t="s">
        <v>132</v>
      </c>
      <c r="AI181" s="148">
        <v>45693</v>
      </c>
      <c r="AL181" t="s">
        <v>249</v>
      </c>
      <c r="AM181" t="s">
        <v>268</v>
      </c>
    </row>
    <row r="182" spans="1:39" x14ac:dyDescent="0.25">
      <c r="A182" s="160" t="s">
        <v>229</v>
      </c>
      <c r="B182" s="160" t="s">
        <v>230</v>
      </c>
      <c r="C182" s="160" t="s">
        <v>568</v>
      </c>
      <c r="D182" s="160" t="s">
        <v>232</v>
      </c>
      <c r="E182" s="160" t="s">
        <v>233</v>
      </c>
      <c r="F182" s="160" t="s">
        <v>234</v>
      </c>
      <c r="G182" s="160" t="s">
        <v>251</v>
      </c>
      <c r="H182" s="160" t="s">
        <v>252</v>
      </c>
      <c r="I182" s="164">
        <v>11.2</v>
      </c>
      <c r="J182" s="160" t="s">
        <v>584</v>
      </c>
      <c r="K182" s="160" t="s">
        <v>585</v>
      </c>
      <c r="L182" s="160" t="s">
        <v>239</v>
      </c>
      <c r="M182" s="162">
        <v>45747</v>
      </c>
      <c r="N182" s="160" t="s">
        <v>240</v>
      </c>
      <c r="O182" s="163"/>
      <c r="P182" s="163"/>
      <c r="Q182" s="160" t="s">
        <v>241</v>
      </c>
      <c r="R182" s="163"/>
      <c r="S182" s="163"/>
      <c r="T182" s="160" t="s">
        <v>573</v>
      </c>
      <c r="U182" s="133" t="s">
        <v>243</v>
      </c>
      <c r="V182" s="133" t="s">
        <v>244</v>
      </c>
      <c r="X182" s="133" t="s">
        <v>245</v>
      </c>
      <c r="AC182" s="133" t="s">
        <v>246</v>
      </c>
      <c r="AD182" s="133">
        <v>0</v>
      </c>
      <c r="AF182" t="s">
        <v>617</v>
      </c>
      <c r="AG182" t="s">
        <v>496</v>
      </c>
      <c r="AH182" t="s">
        <v>132</v>
      </c>
      <c r="AI182" s="148">
        <v>45750</v>
      </c>
      <c r="AL182" t="s">
        <v>249</v>
      </c>
      <c r="AM182" t="s">
        <v>268</v>
      </c>
    </row>
    <row r="183" spans="1:39" x14ac:dyDescent="0.25">
      <c r="A183" s="160" t="s">
        <v>229</v>
      </c>
      <c r="B183" s="160" t="s">
        <v>230</v>
      </c>
      <c r="C183" s="160" t="s">
        <v>568</v>
      </c>
      <c r="D183" s="160" t="s">
        <v>232</v>
      </c>
      <c r="E183" s="160" t="s">
        <v>233</v>
      </c>
      <c r="F183" s="160" t="s">
        <v>234</v>
      </c>
      <c r="G183" s="160" t="s">
        <v>251</v>
      </c>
      <c r="H183" s="160" t="s">
        <v>252</v>
      </c>
      <c r="I183" s="164">
        <v>11.2</v>
      </c>
      <c r="J183" s="160" t="s">
        <v>584</v>
      </c>
      <c r="K183" s="160" t="s">
        <v>585</v>
      </c>
      <c r="L183" s="160" t="s">
        <v>239</v>
      </c>
      <c r="M183" s="162">
        <v>45747</v>
      </c>
      <c r="N183" s="160" t="s">
        <v>240</v>
      </c>
      <c r="O183" s="163"/>
      <c r="P183" s="163"/>
      <c r="Q183" s="160" t="s">
        <v>241</v>
      </c>
      <c r="R183" s="163"/>
      <c r="S183" s="163"/>
      <c r="T183" s="160" t="s">
        <v>577</v>
      </c>
      <c r="U183" s="133" t="s">
        <v>243</v>
      </c>
      <c r="V183" s="133" t="s">
        <v>244</v>
      </c>
      <c r="X183" s="133" t="s">
        <v>245</v>
      </c>
      <c r="AC183" s="133" t="s">
        <v>246</v>
      </c>
      <c r="AD183" s="133">
        <v>0</v>
      </c>
      <c r="AF183" t="s">
        <v>618</v>
      </c>
      <c r="AG183" t="s">
        <v>496</v>
      </c>
      <c r="AH183" t="s">
        <v>132</v>
      </c>
      <c r="AI183" s="148">
        <v>45775</v>
      </c>
      <c r="AL183" t="s">
        <v>249</v>
      </c>
      <c r="AM183" t="s">
        <v>268</v>
      </c>
    </row>
    <row r="184" spans="1:39" x14ac:dyDescent="0.25">
      <c r="A184" s="160" t="s">
        <v>229</v>
      </c>
      <c r="B184" s="160" t="s">
        <v>230</v>
      </c>
      <c r="C184" s="160" t="s">
        <v>568</v>
      </c>
      <c r="D184" s="160" t="s">
        <v>232</v>
      </c>
      <c r="E184" s="160" t="s">
        <v>233</v>
      </c>
      <c r="F184" s="160" t="s">
        <v>234</v>
      </c>
      <c r="G184" s="160" t="s">
        <v>251</v>
      </c>
      <c r="H184" s="160" t="s">
        <v>252</v>
      </c>
      <c r="I184" s="164">
        <v>78.260000000000005</v>
      </c>
      <c r="J184" s="160" t="s">
        <v>584</v>
      </c>
      <c r="K184" s="160" t="s">
        <v>585</v>
      </c>
      <c r="L184" s="160" t="s">
        <v>239</v>
      </c>
      <c r="M184" s="162">
        <v>45747</v>
      </c>
      <c r="N184" s="160" t="s">
        <v>240</v>
      </c>
      <c r="O184" s="163"/>
      <c r="P184" s="163"/>
      <c r="Q184" s="160" t="s">
        <v>241</v>
      </c>
      <c r="R184" s="163"/>
      <c r="S184" s="163"/>
      <c r="T184" s="160" t="s">
        <v>376</v>
      </c>
      <c r="U184" s="133" t="s">
        <v>243</v>
      </c>
      <c r="V184" s="133" t="s">
        <v>244</v>
      </c>
      <c r="X184" s="133" t="s">
        <v>245</v>
      </c>
      <c r="AC184" s="133" t="s">
        <v>246</v>
      </c>
      <c r="AD184" s="133">
        <v>0</v>
      </c>
      <c r="AF184" t="s">
        <v>779</v>
      </c>
      <c r="AG184" t="s">
        <v>496</v>
      </c>
      <c r="AH184" t="s">
        <v>132</v>
      </c>
      <c r="AI184" s="148">
        <v>45589</v>
      </c>
      <c r="AJ184" t="s">
        <v>622</v>
      </c>
      <c r="AL184" t="s">
        <v>249</v>
      </c>
      <c r="AM184" t="s">
        <v>268</v>
      </c>
    </row>
    <row r="185" spans="1:39" x14ac:dyDescent="0.25">
      <c r="A185" s="160" t="s">
        <v>229</v>
      </c>
      <c r="B185" s="160" t="s">
        <v>230</v>
      </c>
      <c r="C185" s="160" t="s">
        <v>568</v>
      </c>
      <c r="D185" s="160" t="s">
        <v>232</v>
      </c>
      <c r="E185" s="160" t="s">
        <v>233</v>
      </c>
      <c r="F185" s="160" t="s">
        <v>234</v>
      </c>
      <c r="G185" s="160" t="s">
        <v>251</v>
      </c>
      <c r="H185" s="160" t="s">
        <v>252</v>
      </c>
      <c r="I185" s="164">
        <v>18.850000000000001</v>
      </c>
      <c r="J185" s="160" t="s">
        <v>584</v>
      </c>
      <c r="K185" s="160" t="s">
        <v>585</v>
      </c>
      <c r="L185" s="160" t="s">
        <v>239</v>
      </c>
      <c r="M185" s="162">
        <v>45747</v>
      </c>
      <c r="N185" s="160" t="s">
        <v>240</v>
      </c>
      <c r="O185" s="163"/>
      <c r="P185" s="163"/>
      <c r="Q185" s="160" t="s">
        <v>241</v>
      </c>
      <c r="R185" s="163"/>
      <c r="S185" s="163"/>
      <c r="T185" s="160" t="s">
        <v>582</v>
      </c>
      <c r="U185" s="133" t="s">
        <v>243</v>
      </c>
      <c r="V185" s="133" t="s">
        <v>244</v>
      </c>
      <c r="X185" s="133" t="s">
        <v>245</v>
      </c>
      <c r="AC185" s="133" t="s">
        <v>246</v>
      </c>
      <c r="AD185" s="133">
        <v>0</v>
      </c>
      <c r="AF185" t="s">
        <v>616</v>
      </c>
      <c r="AG185" t="s">
        <v>496</v>
      </c>
      <c r="AH185" t="s">
        <v>132</v>
      </c>
      <c r="AI185" s="148">
        <v>45740</v>
      </c>
      <c r="AL185" t="s">
        <v>249</v>
      </c>
      <c r="AM185" t="s">
        <v>268</v>
      </c>
    </row>
    <row r="186" spans="1:39" x14ac:dyDescent="0.25">
      <c r="A186" s="160" t="s">
        <v>229</v>
      </c>
      <c r="B186" s="160" t="s">
        <v>230</v>
      </c>
      <c r="C186" s="160" t="s">
        <v>568</v>
      </c>
      <c r="D186" s="160" t="s">
        <v>232</v>
      </c>
      <c r="E186" s="160" t="s">
        <v>233</v>
      </c>
      <c r="F186" s="160" t="s">
        <v>234</v>
      </c>
      <c r="G186" s="160" t="s">
        <v>251</v>
      </c>
      <c r="H186" s="160" t="s">
        <v>252</v>
      </c>
      <c r="I186" s="164">
        <v>6.55</v>
      </c>
      <c r="J186" s="160" t="s">
        <v>587</v>
      </c>
      <c r="K186" s="160" t="s">
        <v>588</v>
      </c>
      <c r="L186" s="160" t="s">
        <v>239</v>
      </c>
      <c r="M186" s="162">
        <v>45747</v>
      </c>
      <c r="N186" s="160" t="s">
        <v>240</v>
      </c>
      <c r="O186" s="163"/>
      <c r="P186" s="163"/>
      <c r="Q186" s="160" t="s">
        <v>241</v>
      </c>
      <c r="R186" s="163"/>
      <c r="S186" s="163"/>
      <c r="T186" s="160" t="s">
        <v>589</v>
      </c>
      <c r="U186" s="133" t="s">
        <v>243</v>
      </c>
      <c r="V186" s="133" t="s">
        <v>244</v>
      </c>
      <c r="X186" s="133" t="s">
        <v>245</v>
      </c>
      <c r="AC186" s="133" t="s">
        <v>246</v>
      </c>
      <c r="AD186" s="133">
        <v>0</v>
      </c>
      <c r="AF186" t="s">
        <v>618</v>
      </c>
      <c r="AG186" t="s">
        <v>496</v>
      </c>
      <c r="AH186" t="s">
        <v>132</v>
      </c>
      <c r="AI186" s="148">
        <v>45805</v>
      </c>
      <c r="AL186" t="s">
        <v>249</v>
      </c>
      <c r="AM186" t="s">
        <v>268</v>
      </c>
    </row>
    <row r="187" spans="1:39" x14ac:dyDescent="0.25">
      <c r="A187" s="160" t="s">
        <v>229</v>
      </c>
      <c r="B187" s="160" t="s">
        <v>230</v>
      </c>
      <c r="C187" s="160" t="s">
        <v>568</v>
      </c>
      <c r="D187" s="160" t="s">
        <v>232</v>
      </c>
      <c r="E187" s="160" t="s">
        <v>233</v>
      </c>
      <c r="F187" s="160" t="s">
        <v>234</v>
      </c>
      <c r="G187" s="160" t="s">
        <v>235</v>
      </c>
      <c r="H187" s="160" t="s">
        <v>236</v>
      </c>
      <c r="I187" s="164">
        <v>724.53</v>
      </c>
      <c r="J187" s="160" t="s">
        <v>587</v>
      </c>
      <c r="K187" s="160" t="s">
        <v>588</v>
      </c>
      <c r="L187" s="160" t="s">
        <v>239</v>
      </c>
      <c r="M187" s="162">
        <v>45747</v>
      </c>
      <c r="N187" s="160" t="s">
        <v>240</v>
      </c>
      <c r="O187" s="163"/>
      <c r="P187" s="163"/>
      <c r="Q187" s="160" t="s">
        <v>241</v>
      </c>
      <c r="R187" s="163"/>
      <c r="S187" s="163"/>
      <c r="T187" s="160" t="s">
        <v>590</v>
      </c>
      <c r="U187" s="133" t="s">
        <v>243</v>
      </c>
      <c r="V187" s="133" t="s">
        <v>244</v>
      </c>
      <c r="X187" s="133" t="s">
        <v>245</v>
      </c>
      <c r="AC187" s="133" t="s">
        <v>246</v>
      </c>
      <c r="AD187" s="133">
        <v>0</v>
      </c>
      <c r="AF187" t="s">
        <v>772</v>
      </c>
      <c r="AG187" t="s">
        <v>264</v>
      </c>
      <c r="AH187" t="s">
        <v>137</v>
      </c>
      <c r="AI187" s="148">
        <v>45729</v>
      </c>
      <c r="AJ187" t="s">
        <v>621</v>
      </c>
      <c r="AL187" t="s">
        <v>249</v>
      </c>
      <c r="AM187" t="s">
        <v>766</v>
      </c>
    </row>
    <row r="188" spans="1:39" x14ac:dyDescent="0.25">
      <c r="A188" s="160" t="s">
        <v>229</v>
      </c>
      <c r="B188" s="160" t="s">
        <v>230</v>
      </c>
      <c r="C188" s="160" t="s">
        <v>568</v>
      </c>
      <c r="D188" s="160" t="s">
        <v>232</v>
      </c>
      <c r="E188" s="160" t="s">
        <v>233</v>
      </c>
      <c r="F188" s="160" t="s">
        <v>234</v>
      </c>
      <c r="G188" s="160" t="s">
        <v>251</v>
      </c>
      <c r="H188" s="160" t="s">
        <v>252</v>
      </c>
      <c r="I188" s="176">
        <v>11.2</v>
      </c>
      <c r="J188" s="160" t="s">
        <v>587</v>
      </c>
      <c r="K188" s="160" t="s">
        <v>588</v>
      </c>
      <c r="L188" s="160" t="s">
        <v>239</v>
      </c>
      <c r="M188" s="162">
        <v>45747</v>
      </c>
      <c r="N188" s="160" t="s">
        <v>240</v>
      </c>
      <c r="O188" s="163"/>
      <c r="P188" s="163"/>
      <c r="Q188" s="160" t="s">
        <v>241</v>
      </c>
      <c r="R188" s="163"/>
      <c r="S188" s="163"/>
      <c r="T188" s="160" t="s">
        <v>581</v>
      </c>
      <c r="U188" s="133" t="s">
        <v>243</v>
      </c>
      <c r="V188" s="133" t="s">
        <v>244</v>
      </c>
      <c r="X188" s="133" t="s">
        <v>245</v>
      </c>
      <c r="AC188" s="133" t="s">
        <v>246</v>
      </c>
      <c r="AD188" s="133">
        <v>0</v>
      </c>
      <c r="AF188" t="s">
        <v>774</v>
      </c>
      <c r="AG188" t="s">
        <v>496</v>
      </c>
      <c r="AH188" t="s">
        <v>132</v>
      </c>
      <c r="AI188" s="148">
        <v>45744</v>
      </c>
      <c r="AL188" t="s">
        <v>249</v>
      </c>
      <c r="AM188" s="177" t="s">
        <v>766</v>
      </c>
    </row>
    <row r="189" spans="1:39" x14ac:dyDescent="0.25">
      <c r="A189" s="160" t="s">
        <v>229</v>
      </c>
      <c r="B189" s="160" t="s">
        <v>230</v>
      </c>
      <c r="C189" s="160" t="s">
        <v>568</v>
      </c>
      <c r="D189" s="160" t="s">
        <v>232</v>
      </c>
      <c r="E189" s="160" t="s">
        <v>233</v>
      </c>
      <c r="F189" s="160" t="s">
        <v>234</v>
      </c>
      <c r="G189" s="160" t="s">
        <v>235</v>
      </c>
      <c r="H189" s="160" t="s">
        <v>236</v>
      </c>
      <c r="I189" s="176">
        <v>482.45</v>
      </c>
      <c r="J189" s="160" t="s">
        <v>587</v>
      </c>
      <c r="K189" s="160" t="s">
        <v>588</v>
      </c>
      <c r="L189" s="160" t="s">
        <v>239</v>
      </c>
      <c r="M189" s="162">
        <v>45747</v>
      </c>
      <c r="N189" s="160" t="s">
        <v>240</v>
      </c>
      <c r="O189" s="163"/>
      <c r="P189" s="163"/>
      <c r="Q189" s="160" t="s">
        <v>241</v>
      </c>
      <c r="R189" s="163"/>
      <c r="S189" s="163"/>
      <c r="T189" s="160" t="s">
        <v>583</v>
      </c>
      <c r="U189" s="133" t="s">
        <v>243</v>
      </c>
      <c r="V189" s="133" t="s">
        <v>244</v>
      </c>
      <c r="X189" s="133" t="s">
        <v>245</v>
      </c>
      <c r="AC189" s="133" t="s">
        <v>246</v>
      </c>
      <c r="AD189" s="133">
        <v>0</v>
      </c>
      <c r="AF189" t="s">
        <v>774</v>
      </c>
      <c r="AG189" t="s">
        <v>264</v>
      </c>
      <c r="AH189" t="s">
        <v>503</v>
      </c>
      <c r="AI189" s="148">
        <v>45744</v>
      </c>
      <c r="AL189" t="s">
        <v>249</v>
      </c>
      <c r="AM189" s="177" t="s">
        <v>766</v>
      </c>
    </row>
    <row r="190" spans="1:39" x14ac:dyDescent="0.25">
      <c r="A190" s="160" t="s">
        <v>229</v>
      </c>
      <c r="B190" s="160" t="s">
        <v>230</v>
      </c>
      <c r="C190" s="160" t="s">
        <v>568</v>
      </c>
      <c r="D190" s="160" t="s">
        <v>232</v>
      </c>
      <c r="E190" s="160" t="s">
        <v>233</v>
      </c>
      <c r="F190" s="160" t="s">
        <v>234</v>
      </c>
      <c r="G190" s="160" t="s">
        <v>235</v>
      </c>
      <c r="H190" s="160" t="s">
        <v>236</v>
      </c>
      <c r="I190" s="164">
        <v>726.25</v>
      </c>
      <c r="J190" s="160" t="s">
        <v>591</v>
      </c>
      <c r="K190" s="160" t="s">
        <v>592</v>
      </c>
      <c r="L190" s="160" t="s">
        <v>239</v>
      </c>
      <c r="M190" s="162">
        <v>45747</v>
      </c>
      <c r="N190" s="160" t="s">
        <v>240</v>
      </c>
      <c r="O190" s="163"/>
      <c r="P190" s="163"/>
      <c r="Q190" s="160" t="s">
        <v>241</v>
      </c>
      <c r="R190" s="163"/>
      <c r="S190" s="163"/>
      <c r="T190" s="160" t="s">
        <v>593</v>
      </c>
      <c r="U190" s="133" t="s">
        <v>243</v>
      </c>
      <c r="V190" s="133" t="s">
        <v>244</v>
      </c>
      <c r="X190" s="133" t="s">
        <v>245</v>
      </c>
      <c r="AC190" s="133" t="s">
        <v>246</v>
      </c>
      <c r="AD190" s="133">
        <v>0</v>
      </c>
      <c r="AF190" t="s">
        <v>617</v>
      </c>
      <c r="AG190" t="s">
        <v>264</v>
      </c>
      <c r="AH190" t="s">
        <v>605</v>
      </c>
      <c r="AI190" s="148">
        <v>45750</v>
      </c>
      <c r="AL190" t="s">
        <v>249</v>
      </c>
      <c r="AM190" t="s">
        <v>268</v>
      </c>
    </row>
    <row r="191" spans="1:39" x14ac:dyDescent="0.25">
      <c r="A191" s="160" t="s">
        <v>229</v>
      </c>
      <c r="B191" s="160" t="s">
        <v>230</v>
      </c>
      <c r="C191" s="160" t="s">
        <v>522</v>
      </c>
      <c r="D191" s="160" t="s">
        <v>232</v>
      </c>
      <c r="E191" s="160" t="s">
        <v>233</v>
      </c>
      <c r="F191" s="160" t="s">
        <v>234</v>
      </c>
      <c r="G191" s="160" t="s">
        <v>292</v>
      </c>
      <c r="H191" s="160" t="s">
        <v>293</v>
      </c>
      <c r="I191" s="161">
        <v>900</v>
      </c>
      <c r="J191" s="160"/>
      <c r="K191" s="160" t="s">
        <v>594</v>
      </c>
      <c r="L191" s="160" t="s">
        <v>295</v>
      </c>
      <c r="M191" s="162">
        <v>45708</v>
      </c>
      <c r="N191" s="160" t="s">
        <v>296</v>
      </c>
      <c r="O191" s="160" t="s">
        <v>297</v>
      </c>
      <c r="P191" s="160" t="s">
        <v>298</v>
      </c>
      <c r="Q191" s="160"/>
      <c r="R191" s="163"/>
      <c r="S191" s="163"/>
      <c r="T191" s="160" t="s">
        <v>595</v>
      </c>
      <c r="U191" s="133" t="s">
        <v>243</v>
      </c>
      <c r="V191" s="133" t="s">
        <v>244</v>
      </c>
      <c r="X191" s="133" t="s">
        <v>245</v>
      </c>
      <c r="Z191" s="133" t="s">
        <v>300</v>
      </c>
      <c r="AC191" s="133" t="s">
        <v>246</v>
      </c>
      <c r="AD191" s="133">
        <v>10</v>
      </c>
      <c r="AE191" s="133" t="s">
        <v>596</v>
      </c>
      <c r="AF191" t="s">
        <v>301</v>
      </c>
      <c r="AG191" t="s">
        <v>172</v>
      </c>
      <c r="AH191" s="133" t="s">
        <v>132</v>
      </c>
      <c r="AI191" s="148">
        <v>45708</v>
      </c>
      <c r="AL191" t="s">
        <v>302</v>
      </c>
      <c r="AM191" t="s">
        <v>268</v>
      </c>
    </row>
    <row r="192" spans="1:39" x14ac:dyDescent="0.25">
      <c r="A192" s="160" t="s">
        <v>229</v>
      </c>
      <c r="B192" s="160" t="s">
        <v>230</v>
      </c>
      <c r="C192" s="160" t="s">
        <v>568</v>
      </c>
      <c r="D192" s="160" t="s">
        <v>232</v>
      </c>
      <c r="E192" s="160" t="s">
        <v>233</v>
      </c>
      <c r="F192" s="160" t="s">
        <v>234</v>
      </c>
      <c r="G192" s="160" t="s">
        <v>292</v>
      </c>
      <c r="H192" s="160" t="s">
        <v>293</v>
      </c>
      <c r="I192" s="161">
        <v>900</v>
      </c>
      <c r="J192" s="160"/>
      <c r="K192" s="160" t="s">
        <v>597</v>
      </c>
      <c r="L192" s="160" t="s">
        <v>295</v>
      </c>
      <c r="M192" s="162">
        <v>45719</v>
      </c>
      <c r="N192" s="160" t="s">
        <v>296</v>
      </c>
      <c r="O192" s="160" t="s">
        <v>297</v>
      </c>
      <c r="P192" s="160" t="s">
        <v>298</v>
      </c>
      <c r="Q192" s="160"/>
      <c r="R192" s="163"/>
      <c r="S192" s="163"/>
      <c r="T192" s="160" t="s">
        <v>595</v>
      </c>
      <c r="U192" s="133" t="s">
        <v>243</v>
      </c>
      <c r="V192" s="133" t="s">
        <v>244</v>
      </c>
      <c r="X192" s="133" t="s">
        <v>245</v>
      </c>
      <c r="Z192" s="133" t="s">
        <v>300</v>
      </c>
      <c r="AC192" s="133" t="s">
        <v>246</v>
      </c>
      <c r="AD192" s="133">
        <v>10</v>
      </c>
      <c r="AE192" s="133" t="s">
        <v>596</v>
      </c>
      <c r="AF192" t="s">
        <v>301</v>
      </c>
      <c r="AG192" t="s">
        <v>172</v>
      </c>
      <c r="AH192" s="133" t="s">
        <v>132</v>
      </c>
      <c r="AI192" s="148">
        <v>45719</v>
      </c>
      <c r="AL192" t="s">
        <v>302</v>
      </c>
      <c r="AM192" t="s">
        <v>268</v>
      </c>
    </row>
    <row r="193" spans="1:39" x14ac:dyDescent="0.25">
      <c r="A193" s="160" t="s">
        <v>229</v>
      </c>
      <c r="B193" s="160" t="s">
        <v>230</v>
      </c>
      <c r="C193" s="160" t="s">
        <v>568</v>
      </c>
      <c r="D193" s="160" t="s">
        <v>232</v>
      </c>
      <c r="E193" s="160" t="s">
        <v>233</v>
      </c>
      <c r="F193" s="160" t="s">
        <v>234</v>
      </c>
      <c r="G193" s="160" t="s">
        <v>405</v>
      </c>
      <c r="H193" s="160" t="s">
        <v>406</v>
      </c>
      <c r="I193" s="161">
        <v>600</v>
      </c>
      <c r="J193" s="160"/>
      <c r="K193" s="160" t="s">
        <v>598</v>
      </c>
      <c r="L193" s="160" t="s">
        <v>295</v>
      </c>
      <c r="M193" s="162">
        <v>45726</v>
      </c>
      <c r="N193" s="160" t="s">
        <v>296</v>
      </c>
      <c r="O193" s="160" t="s">
        <v>599</v>
      </c>
      <c r="P193" s="160" t="s">
        <v>600</v>
      </c>
      <c r="Q193" s="160"/>
      <c r="R193" s="163"/>
      <c r="S193" s="163"/>
      <c r="T193" s="160" t="s">
        <v>601</v>
      </c>
      <c r="U193" s="133" t="s">
        <v>243</v>
      </c>
      <c r="V193" s="133" t="s">
        <v>244</v>
      </c>
      <c r="X193" s="133" t="s">
        <v>245</v>
      </c>
      <c r="Z193" s="133" t="s">
        <v>300</v>
      </c>
      <c r="AC193" s="133" t="s">
        <v>246</v>
      </c>
      <c r="AD193" s="133">
        <v>20</v>
      </c>
      <c r="AE193" s="133" t="s">
        <v>602</v>
      </c>
      <c r="AF193" t="s">
        <v>612</v>
      </c>
      <c r="AG193" t="s">
        <v>615</v>
      </c>
      <c r="AH193" t="s">
        <v>507</v>
      </c>
      <c r="AI193" s="148">
        <v>45719</v>
      </c>
      <c r="AL193" t="s">
        <v>249</v>
      </c>
      <c r="AM193" t="s">
        <v>268</v>
      </c>
    </row>
    <row r="194" spans="1:39" x14ac:dyDescent="0.25">
      <c r="A194" s="163" t="s">
        <v>229</v>
      </c>
      <c r="B194" s="163" t="s">
        <v>230</v>
      </c>
      <c r="C194" s="163" t="s">
        <v>636</v>
      </c>
      <c r="D194" s="163" t="s">
        <v>232</v>
      </c>
      <c r="E194" s="163" t="s">
        <v>233</v>
      </c>
      <c r="F194" s="163" t="s">
        <v>234</v>
      </c>
      <c r="G194" s="163" t="s">
        <v>235</v>
      </c>
      <c r="H194" s="163" t="s">
        <v>236</v>
      </c>
      <c r="I194" s="161">
        <v>867.82</v>
      </c>
      <c r="J194" s="163"/>
      <c r="K194" s="163" t="s">
        <v>637</v>
      </c>
      <c r="L194" s="163" t="s">
        <v>239</v>
      </c>
      <c r="M194" s="163">
        <v>45755</v>
      </c>
      <c r="N194" s="163" t="s">
        <v>240</v>
      </c>
      <c r="O194" s="163"/>
      <c r="P194" s="163"/>
      <c r="Q194" s="163" t="s">
        <v>241</v>
      </c>
      <c r="R194" s="163"/>
      <c r="S194" s="163"/>
      <c r="T194" s="163" t="s">
        <v>638</v>
      </c>
      <c r="U194" t="s">
        <v>243</v>
      </c>
      <c r="V194" t="s">
        <v>244</v>
      </c>
      <c r="X194" t="s">
        <v>245</v>
      </c>
      <c r="AC194" t="s">
        <v>246</v>
      </c>
      <c r="AD194">
        <v>0</v>
      </c>
      <c r="AF194" t="s">
        <v>612</v>
      </c>
      <c r="AG194" s="152" t="s">
        <v>264</v>
      </c>
      <c r="AH194" s="152" t="s">
        <v>507</v>
      </c>
      <c r="AI194" s="165">
        <v>45719</v>
      </c>
      <c r="AJ194" s="152" t="s">
        <v>705</v>
      </c>
      <c r="AK194" s="152"/>
      <c r="AL194" t="s">
        <v>249</v>
      </c>
      <c r="AM194" s="152" t="s">
        <v>268</v>
      </c>
    </row>
    <row r="195" spans="1:39" x14ac:dyDescent="0.25">
      <c r="A195" s="163" t="s">
        <v>229</v>
      </c>
      <c r="B195" s="163" t="s">
        <v>230</v>
      </c>
      <c r="C195" s="163" t="s">
        <v>636</v>
      </c>
      <c r="D195" s="163" t="s">
        <v>232</v>
      </c>
      <c r="E195" s="163" t="s">
        <v>233</v>
      </c>
      <c r="F195" s="163" t="s">
        <v>234</v>
      </c>
      <c r="G195" s="163" t="s">
        <v>411</v>
      </c>
      <c r="H195" s="163" t="s">
        <v>412</v>
      </c>
      <c r="I195" s="161">
        <v>68.17</v>
      </c>
      <c r="J195" s="163" t="s">
        <v>413</v>
      </c>
      <c r="K195" s="163" t="s">
        <v>639</v>
      </c>
      <c r="L195" s="163" t="s">
        <v>409</v>
      </c>
      <c r="M195" s="163">
        <v>45776</v>
      </c>
      <c r="N195" s="163" t="s">
        <v>240</v>
      </c>
      <c r="O195" s="163"/>
      <c r="P195" s="163"/>
      <c r="Q195" s="163" t="s">
        <v>241</v>
      </c>
      <c r="R195" s="163"/>
      <c r="S195" s="163"/>
      <c r="T195" s="163" t="s">
        <v>640</v>
      </c>
      <c r="U195" t="s">
        <v>243</v>
      </c>
      <c r="V195" t="s">
        <v>244</v>
      </c>
      <c r="X195" t="s">
        <v>245</v>
      </c>
      <c r="AC195" t="s">
        <v>246</v>
      </c>
      <c r="AD195">
        <v>0</v>
      </c>
      <c r="AF195" t="s">
        <v>617</v>
      </c>
      <c r="AG195" s="152" t="s">
        <v>508</v>
      </c>
      <c r="AH195" s="152" t="s">
        <v>605</v>
      </c>
      <c r="AI195" s="165">
        <v>45750</v>
      </c>
      <c r="AJ195" s="152"/>
      <c r="AK195" s="152"/>
      <c r="AL195" t="s">
        <v>249</v>
      </c>
      <c r="AM195" s="152" t="s">
        <v>268</v>
      </c>
    </row>
    <row r="196" spans="1:39" x14ac:dyDescent="0.25">
      <c r="A196" s="163" t="s">
        <v>229</v>
      </c>
      <c r="B196" s="163" t="s">
        <v>230</v>
      </c>
      <c r="C196" s="163" t="s">
        <v>636</v>
      </c>
      <c r="D196" s="163" t="s">
        <v>232</v>
      </c>
      <c r="E196" s="163" t="s">
        <v>233</v>
      </c>
      <c r="F196" s="163" t="s">
        <v>234</v>
      </c>
      <c r="G196" s="163" t="s">
        <v>251</v>
      </c>
      <c r="H196" s="163" t="s">
        <v>252</v>
      </c>
      <c r="I196" s="161">
        <v>33.909999999999997</v>
      </c>
      <c r="J196" s="163" t="s">
        <v>413</v>
      </c>
      <c r="K196" s="163" t="s">
        <v>639</v>
      </c>
      <c r="L196" s="163" t="s">
        <v>409</v>
      </c>
      <c r="M196" s="163">
        <v>45776</v>
      </c>
      <c r="N196" s="163" t="s">
        <v>240</v>
      </c>
      <c r="O196" s="163"/>
      <c r="P196" s="163"/>
      <c r="Q196" s="163" t="s">
        <v>241</v>
      </c>
      <c r="R196" s="163"/>
      <c r="S196" s="163"/>
      <c r="T196" s="163" t="s">
        <v>641</v>
      </c>
      <c r="U196" t="s">
        <v>243</v>
      </c>
      <c r="V196" t="s">
        <v>244</v>
      </c>
      <c r="X196" t="s">
        <v>245</v>
      </c>
      <c r="AC196" t="s">
        <v>246</v>
      </c>
      <c r="AD196">
        <v>0</v>
      </c>
      <c r="AF196" t="s">
        <v>617</v>
      </c>
      <c r="AG196" s="152" t="s">
        <v>603</v>
      </c>
      <c r="AH196" s="152" t="s">
        <v>605</v>
      </c>
      <c r="AI196" s="165">
        <v>45750</v>
      </c>
      <c r="AJ196" s="152" t="s">
        <v>706</v>
      </c>
      <c r="AK196" s="152"/>
      <c r="AL196" t="s">
        <v>249</v>
      </c>
      <c r="AM196" s="152" t="s">
        <v>268</v>
      </c>
    </row>
    <row r="197" spans="1:39" x14ac:dyDescent="0.25">
      <c r="A197" s="163" t="s">
        <v>229</v>
      </c>
      <c r="B197" s="163" t="s">
        <v>230</v>
      </c>
      <c r="C197" s="163" t="s">
        <v>636</v>
      </c>
      <c r="D197" s="163" t="s">
        <v>232</v>
      </c>
      <c r="E197" s="163" t="s">
        <v>233</v>
      </c>
      <c r="F197" s="163" t="s">
        <v>234</v>
      </c>
      <c r="G197" s="163" t="s">
        <v>251</v>
      </c>
      <c r="H197" s="163" t="s">
        <v>252</v>
      </c>
      <c r="I197" s="161">
        <v>242.72</v>
      </c>
      <c r="J197" s="163" t="s">
        <v>413</v>
      </c>
      <c r="K197" s="163" t="s">
        <v>639</v>
      </c>
      <c r="L197" s="163" t="s">
        <v>409</v>
      </c>
      <c r="M197" s="163">
        <v>45776</v>
      </c>
      <c r="N197" s="163" t="s">
        <v>240</v>
      </c>
      <c r="O197" s="163"/>
      <c r="P197" s="163"/>
      <c r="Q197" s="163" t="s">
        <v>241</v>
      </c>
      <c r="R197" s="163"/>
      <c r="S197" s="163"/>
      <c r="T197" s="163" t="s">
        <v>642</v>
      </c>
      <c r="U197" t="s">
        <v>243</v>
      </c>
      <c r="V197" t="s">
        <v>244</v>
      </c>
      <c r="X197" t="s">
        <v>245</v>
      </c>
      <c r="AC197" t="s">
        <v>246</v>
      </c>
      <c r="AD197">
        <v>0</v>
      </c>
      <c r="AF197" t="s">
        <v>617</v>
      </c>
      <c r="AG197" s="152" t="s">
        <v>134</v>
      </c>
      <c r="AH197" s="152" t="s">
        <v>605</v>
      </c>
      <c r="AI197" s="165">
        <v>45750</v>
      </c>
      <c r="AJ197" s="152"/>
      <c r="AK197" s="152"/>
      <c r="AL197" t="s">
        <v>249</v>
      </c>
      <c r="AM197" s="152" t="s">
        <v>268</v>
      </c>
    </row>
    <row r="198" spans="1:39" x14ac:dyDescent="0.25">
      <c r="A198" s="163" t="s">
        <v>229</v>
      </c>
      <c r="B198" s="163" t="s">
        <v>230</v>
      </c>
      <c r="C198" s="163" t="s">
        <v>636</v>
      </c>
      <c r="D198" s="163" t="s">
        <v>232</v>
      </c>
      <c r="E198" s="163" t="s">
        <v>233</v>
      </c>
      <c r="F198" s="163" t="s">
        <v>234</v>
      </c>
      <c r="G198" s="163" t="s">
        <v>251</v>
      </c>
      <c r="H198" s="163" t="s">
        <v>252</v>
      </c>
      <c r="I198" s="161">
        <v>8.9600000000000009</v>
      </c>
      <c r="J198" s="163" t="s">
        <v>413</v>
      </c>
      <c r="K198" s="163" t="s">
        <v>639</v>
      </c>
      <c r="L198" s="163" t="s">
        <v>409</v>
      </c>
      <c r="M198" s="163">
        <v>45776</v>
      </c>
      <c r="N198" s="163" t="s">
        <v>240</v>
      </c>
      <c r="O198" s="163"/>
      <c r="P198" s="163"/>
      <c r="Q198" s="163" t="s">
        <v>241</v>
      </c>
      <c r="R198" s="163"/>
      <c r="S198" s="163"/>
      <c r="T198" s="163" t="s">
        <v>643</v>
      </c>
      <c r="U198" t="s">
        <v>243</v>
      </c>
      <c r="V198" t="s">
        <v>244</v>
      </c>
      <c r="X198" t="s">
        <v>245</v>
      </c>
      <c r="AC198" t="s">
        <v>246</v>
      </c>
      <c r="AD198">
        <v>0</v>
      </c>
      <c r="AF198" t="s">
        <v>707</v>
      </c>
      <c r="AG198" s="152" t="s">
        <v>67</v>
      </c>
      <c r="AH198" s="152" t="s">
        <v>132</v>
      </c>
      <c r="AI198" s="165">
        <v>45755</v>
      </c>
      <c r="AJ198" s="152"/>
      <c r="AK198" s="152"/>
      <c r="AL198" t="s">
        <v>249</v>
      </c>
      <c r="AM198" s="152" t="s">
        <v>268</v>
      </c>
    </row>
    <row r="199" spans="1:39" x14ac:dyDescent="0.25">
      <c r="A199" s="163" t="s">
        <v>229</v>
      </c>
      <c r="B199" s="163" t="s">
        <v>230</v>
      </c>
      <c r="C199" s="163" t="s">
        <v>636</v>
      </c>
      <c r="D199" s="163" t="s">
        <v>232</v>
      </c>
      <c r="E199" s="163" t="s">
        <v>233</v>
      </c>
      <c r="F199" s="163" t="s">
        <v>234</v>
      </c>
      <c r="G199" s="163" t="s">
        <v>235</v>
      </c>
      <c r="H199" s="163" t="s">
        <v>236</v>
      </c>
      <c r="I199" s="161">
        <v>505.22</v>
      </c>
      <c r="J199" s="163" t="s">
        <v>644</v>
      </c>
      <c r="K199" s="163" t="s">
        <v>645</v>
      </c>
      <c r="L199" s="163" t="s">
        <v>239</v>
      </c>
      <c r="M199" s="163">
        <v>45777</v>
      </c>
      <c r="N199" s="163" t="s">
        <v>240</v>
      </c>
      <c r="O199" s="163"/>
      <c r="P199" s="163"/>
      <c r="Q199" s="163" t="s">
        <v>241</v>
      </c>
      <c r="R199" s="163"/>
      <c r="S199" s="163"/>
      <c r="T199" s="163" t="s">
        <v>646</v>
      </c>
      <c r="U199" t="s">
        <v>243</v>
      </c>
      <c r="V199" t="s">
        <v>244</v>
      </c>
      <c r="X199" t="s">
        <v>245</v>
      </c>
      <c r="AC199" t="s">
        <v>246</v>
      </c>
      <c r="AD199">
        <v>0</v>
      </c>
      <c r="AF199" t="s">
        <v>774</v>
      </c>
      <c r="AG199" s="152" t="s">
        <v>264</v>
      </c>
      <c r="AH199" s="152" t="s">
        <v>503</v>
      </c>
      <c r="AI199" s="165">
        <v>45779</v>
      </c>
      <c r="AJ199" s="152" t="s">
        <v>757</v>
      </c>
      <c r="AK199" s="166"/>
      <c r="AL199" t="s">
        <v>249</v>
      </c>
      <c r="AM199" s="177" t="s">
        <v>766</v>
      </c>
    </row>
    <row r="200" spans="1:39" x14ac:dyDescent="0.25">
      <c r="A200" s="163" t="s">
        <v>229</v>
      </c>
      <c r="B200" s="163" t="s">
        <v>230</v>
      </c>
      <c r="C200" s="163" t="s">
        <v>636</v>
      </c>
      <c r="D200" s="163" t="s">
        <v>232</v>
      </c>
      <c r="E200" s="163" t="s">
        <v>233</v>
      </c>
      <c r="F200" s="163" t="s">
        <v>234</v>
      </c>
      <c r="G200" s="163" t="s">
        <v>251</v>
      </c>
      <c r="H200" s="163" t="s">
        <v>252</v>
      </c>
      <c r="I200" s="161">
        <v>44.35</v>
      </c>
      <c r="J200" s="163" t="s">
        <v>644</v>
      </c>
      <c r="K200" s="163" t="s">
        <v>645</v>
      </c>
      <c r="L200" s="163" t="s">
        <v>239</v>
      </c>
      <c r="M200" s="163">
        <v>45777</v>
      </c>
      <c r="N200" s="163" t="s">
        <v>240</v>
      </c>
      <c r="O200" s="163"/>
      <c r="P200" s="163"/>
      <c r="Q200" s="163" t="s">
        <v>241</v>
      </c>
      <c r="R200" s="163"/>
      <c r="S200" s="163"/>
      <c r="T200" s="163" t="s">
        <v>647</v>
      </c>
      <c r="U200" t="s">
        <v>243</v>
      </c>
      <c r="V200" t="s">
        <v>244</v>
      </c>
      <c r="X200" t="s">
        <v>245</v>
      </c>
      <c r="AC200" t="s">
        <v>246</v>
      </c>
      <c r="AD200">
        <v>0</v>
      </c>
      <c r="AF200" s="152" t="s">
        <v>616</v>
      </c>
      <c r="AG200" s="152" t="s">
        <v>508</v>
      </c>
      <c r="AH200" s="152" t="s">
        <v>130</v>
      </c>
      <c r="AI200" s="165">
        <v>45740</v>
      </c>
      <c r="AJ200" s="152"/>
      <c r="AK200" s="152"/>
      <c r="AL200" t="s">
        <v>249</v>
      </c>
      <c r="AM200" s="152" t="s">
        <v>268</v>
      </c>
    </row>
    <row r="201" spans="1:39" x14ac:dyDescent="0.25">
      <c r="A201" s="163" t="s">
        <v>229</v>
      </c>
      <c r="B201" s="163" t="s">
        <v>230</v>
      </c>
      <c r="C201" s="163" t="s">
        <v>636</v>
      </c>
      <c r="D201" s="163" t="s">
        <v>232</v>
      </c>
      <c r="E201" s="163" t="s">
        <v>233</v>
      </c>
      <c r="F201" s="163" t="s">
        <v>234</v>
      </c>
      <c r="G201" s="163" t="s">
        <v>251</v>
      </c>
      <c r="H201" s="163" t="s">
        <v>252</v>
      </c>
      <c r="I201" s="161">
        <v>18.850000000000001</v>
      </c>
      <c r="J201" s="163" t="s">
        <v>648</v>
      </c>
      <c r="K201" s="163" t="s">
        <v>649</v>
      </c>
      <c r="L201" s="163" t="s">
        <v>239</v>
      </c>
      <c r="M201" s="163">
        <v>45777</v>
      </c>
      <c r="N201" s="163" t="s">
        <v>240</v>
      </c>
      <c r="O201" s="163"/>
      <c r="P201" s="163"/>
      <c r="Q201" s="163" t="s">
        <v>241</v>
      </c>
      <c r="R201" s="163"/>
      <c r="S201" s="163"/>
      <c r="T201" s="163" t="s">
        <v>650</v>
      </c>
      <c r="U201" t="s">
        <v>243</v>
      </c>
      <c r="V201" t="s">
        <v>244</v>
      </c>
      <c r="X201" t="s">
        <v>245</v>
      </c>
      <c r="AC201" t="s">
        <v>246</v>
      </c>
      <c r="AD201">
        <v>0</v>
      </c>
      <c r="AF201" s="152" t="s">
        <v>773</v>
      </c>
      <c r="AG201" s="152" t="s">
        <v>704</v>
      </c>
      <c r="AH201" s="152" t="s">
        <v>132</v>
      </c>
      <c r="AI201" s="165">
        <v>45741</v>
      </c>
      <c r="AJ201" s="152"/>
      <c r="AK201" s="152"/>
      <c r="AL201" t="s">
        <v>249</v>
      </c>
      <c r="AM201" s="152" t="s">
        <v>766</v>
      </c>
    </row>
    <row r="202" spans="1:39" x14ac:dyDescent="0.25">
      <c r="A202" s="163" t="s">
        <v>229</v>
      </c>
      <c r="B202" s="163" t="s">
        <v>230</v>
      </c>
      <c r="C202" s="163" t="s">
        <v>636</v>
      </c>
      <c r="D202" s="163" t="s">
        <v>232</v>
      </c>
      <c r="E202" s="163" t="s">
        <v>233</v>
      </c>
      <c r="F202" s="163" t="s">
        <v>234</v>
      </c>
      <c r="G202" s="163" t="s">
        <v>235</v>
      </c>
      <c r="H202" s="163" t="s">
        <v>236</v>
      </c>
      <c r="I202" s="161">
        <v>-980.15</v>
      </c>
      <c r="J202" s="163" t="s">
        <v>651</v>
      </c>
      <c r="K202" s="163" t="s">
        <v>652</v>
      </c>
      <c r="L202" s="163" t="s">
        <v>239</v>
      </c>
      <c r="M202" s="163">
        <v>45777</v>
      </c>
      <c r="N202" s="163" t="s">
        <v>265</v>
      </c>
      <c r="O202" s="163"/>
      <c r="P202" s="163"/>
      <c r="Q202" s="163" t="s">
        <v>241</v>
      </c>
      <c r="R202" s="163"/>
      <c r="S202" s="163"/>
      <c r="T202" s="163" t="s">
        <v>653</v>
      </c>
      <c r="U202" t="s">
        <v>243</v>
      </c>
      <c r="V202" t="s">
        <v>244</v>
      </c>
      <c r="X202" t="s">
        <v>245</v>
      </c>
      <c r="AC202" t="s">
        <v>246</v>
      </c>
      <c r="AD202">
        <v>0</v>
      </c>
      <c r="AF202" s="152" t="s">
        <v>618</v>
      </c>
      <c r="AG202" s="152" t="s">
        <v>264</v>
      </c>
      <c r="AH202" s="152" t="s">
        <v>132</v>
      </c>
      <c r="AI202" s="165">
        <v>45775</v>
      </c>
      <c r="AJ202" s="152" t="s">
        <v>708</v>
      </c>
      <c r="AK202" s="166" t="s">
        <v>226</v>
      </c>
      <c r="AL202" t="s">
        <v>249</v>
      </c>
      <c r="AM202" s="152" t="s">
        <v>268</v>
      </c>
    </row>
    <row r="203" spans="1:39" x14ac:dyDescent="0.25">
      <c r="A203" s="163" t="s">
        <v>229</v>
      </c>
      <c r="B203" s="163" t="s">
        <v>230</v>
      </c>
      <c r="C203" s="163" t="s">
        <v>636</v>
      </c>
      <c r="D203" s="163" t="s">
        <v>232</v>
      </c>
      <c r="E203" s="163" t="s">
        <v>233</v>
      </c>
      <c r="F203" s="163" t="s">
        <v>234</v>
      </c>
      <c r="G203" s="163" t="s">
        <v>251</v>
      </c>
      <c r="H203" s="163" t="s">
        <v>252</v>
      </c>
      <c r="I203" s="161">
        <v>46.09</v>
      </c>
      <c r="J203" s="163" t="s">
        <v>651</v>
      </c>
      <c r="K203" s="163" t="s">
        <v>652</v>
      </c>
      <c r="L203" s="163" t="s">
        <v>239</v>
      </c>
      <c r="M203" s="163">
        <v>45777</v>
      </c>
      <c r="N203" s="163" t="s">
        <v>240</v>
      </c>
      <c r="O203" s="163"/>
      <c r="P203" s="163"/>
      <c r="Q203" s="163" t="s">
        <v>241</v>
      </c>
      <c r="R203" s="163"/>
      <c r="S203" s="163"/>
      <c r="T203" s="163" t="s">
        <v>654</v>
      </c>
      <c r="U203" t="s">
        <v>243</v>
      </c>
      <c r="V203" t="s">
        <v>244</v>
      </c>
      <c r="X203" t="s">
        <v>245</v>
      </c>
      <c r="AC203" t="s">
        <v>246</v>
      </c>
      <c r="AD203">
        <v>0</v>
      </c>
      <c r="AF203" t="s">
        <v>774</v>
      </c>
      <c r="AG203" s="152" t="s">
        <v>496</v>
      </c>
      <c r="AH203" s="152" t="s">
        <v>503</v>
      </c>
      <c r="AI203" s="165">
        <v>45744</v>
      </c>
      <c r="AJ203" s="152"/>
      <c r="AK203" s="152"/>
      <c r="AL203" t="s">
        <v>249</v>
      </c>
      <c r="AM203" s="177" t="s">
        <v>766</v>
      </c>
    </row>
    <row r="204" spans="1:39" x14ac:dyDescent="0.25">
      <c r="A204" s="163" t="s">
        <v>229</v>
      </c>
      <c r="B204" s="163" t="s">
        <v>230</v>
      </c>
      <c r="C204" s="163" t="s">
        <v>636</v>
      </c>
      <c r="D204" s="163" t="s">
        <v>232</v>
      </c>
      <c r="E204" s="163" t="s">
        <v>233</v>
      </c>
      <c r="F204" s="163" t="s">
        <v>234</v>
      </c>
      <c r="G204" s="163" t="s">
        <v>235</v>
      </c>
      <c r="H204" s="163" t="s">
        <v>236</v>
      </c>
      <c r="I204" s="161">
        <v>314.58999999999997</v>
      </c>
      <c r="J204" s="163" t="s">
        <v>655</v>
      </c>
      <c r="K204" s="163" t="s">
        <v>656</v>
      </c>
      <c r="L204" s="163" t="s">
        <v>239</v>
      </c>
      <c r="M204" s="163">
        <v>45777</v>
      </c>
      <c r="N204" s="163" t="s">
        <v>240</v>
      </c>
      <c r="O204" s="163"/>
      <c r="P204" s="163"/>
      <c r="Q204" s="163" t="s">
        <v>241</v>
      </c>
      <c r="R204" s="163"/>
      <c r="S204" s="163"/>
      <c r="T204" s="163" t="s">
        <v>657</v>
      </c>
      <c r="U204" t="s">
        <v>243</v>
      </c>
      <c r="V204" t="s">
        <v>244</v>
      </c>
      <c r="X204" t="s">
        <v>245</v>
      </c>
      <c r="AC204" t="s">
        <v>246</v>
      </c>
      <c r="AD204">
        <v>0</v>
      </c>
      <c r="AF204" s="152" t="s">
        <v>773</v>
      </c>
      <c r="AG204" s="152" t="s">
        <v>264</v>
      </c>
      <c r="AH204" s="152" t="s">
        <v>709</v>
      </c>
      <c r="AI204" s="165">
        <v>45786</v>
      </c>
      <c r="AJ204" s="152" t="s">
        <v>710</v>
      </c>
      <c r="AK204" s="152"/>
      <c r="AL204" t="s">
        <v>249</v>
      </c>
      <c r="AM204" s="152" t="s">
        <v>766</v>
      </c>
    </row>
    <row r="205" spans="1:39" x14ac:dyDescent="0.25">
      <c r="A205" s="163" t="s">
        <v>229</v>
      </c>
      <c r="B205" s="163" t="s">
        <v>230</v>
      </c>
      <c r="C205" s="163" t="s">
        <v>636</v>
      </c>
      <c r="D205" s="163" t="s">
        <v>232</v>
      </c>
      <c r="E205" s="163" t="s">
        <v>233</v>
      </c>
      <c r="F205" s="163" t="s">
        <v>234</v>
      </c>
      <c r="G205" s="163" t="s">
        <v>251</v>
      </c>
      <c r="H205" s="163" t="s">
        <v>252</v>
      </c>
      <c r="I205" s="161">
        <v>11.2</v>
      </c>
      <c r="J205" s="163" t="s">
        <v>655</v>
      </c>
      <c r="K205" s="163" t="s">
        <v>656</v>
      </c>
      <c r="L205" s="163" t="s">
        <v>239</v>
      </c>
      <c r="M205" s="163">
        <v>45777</v>
      </c>
      <c r="N205" s="163" t="s">
        <v>240</v>
      </c>
      <c r="O205" s="163"/>
      <c r="P205" s="163"/>
      <c r="Q205" s="163" t="s">
        <v>241</v>
      </c>
      <c r="R205" s="163"/>
      <c r="S205" s="163"/>
      <c r="T205" s="163" t="s">
        <v>658</v>
      </c>
      <c r="U205" t="s">
        <v>243</v>
      </c>
      <c r="V205" t="s">
        <v>244</v>
      </c>
      <c r="X205" t="s">
        <v>245</v>
      </c>
      <c r="AC205" t="s">
        <v>246</v>
      </c>
      <c r="AD205">
        <v>0</v>
      </c>
      <c r="AF205" t="s">
        <v>774</v>
      </c>
      <c r="AG205" s="152" t="s">
        <v>496</v>
      </c>
      <c r="AH205" s="152" t="s">
        <v>503</v>
      </c>
      <c r="AI205" s="165">
        <v>45744</v>
      </c>
      <c r="AJ205" s="152"/>
      <c r="AK205" s="152"/>
      <c r="AL205" t="s">
        <v>249</v>
      </c>
      <c r="AM205" s="177" t="s">
        <v>766</v>
      </c>
    </row>
    <row r="206" spans="1:39" x14ac:dyDescent="0.25">
      <c r="A206" s="163" t="s">
        <v>229</v>
      </c>
      <c r="B206" s="163" t="s">
        <v>230</v>
      </c>
      <c r="C206" s="163" t="s">
        <v>636</v>
      </c>
      <c r="D206" s="163" t="s">
        <v>232</v>
      </c>
      <c r="E206" s="163" t="s">
        <v>233</v>
      </c>
      <c r="F206" s="163" t="s">
        <v>234</v>
      </c>
      <c r="G206" s="163" t="s">
        <v>235</v>
      </c>
      <c r="H206" s="163" t="s">
        <v>236</v>
      </c>
      <c r="I206" s="161">
        <v>32.17</v>
      </c>
      <c r="J206" s="163" t="s">
        <v>655</v>
      </c>
      <c r="K206" s="163" t="s">
        <v>656</v>
      </c>
      <c r="L206" s="163" t="s">
        <v>239</v>
      </c>
      <c r="M206" s="163">
        <v>45777</v>
      </c>
      <c r="N206" s="163" t="s">
        <v>240</v>
      </c>
      <c r="O206" s="163"/>
      <c r="P206" s="163"/>
      <c r="Q206" s="163" t="s">
        <v>241</v>
      </c>
      <c r="R206" s="163"/>
      <c r="S206" s="163"/>
      <c r="T206" s="163" t="s">
        <v>659</v>
      </c>
      <c r="U206" t="s">
        <v>243</v>
      </c>
      <c r="V206" t="s">
        <v>244</v>
      </c>
      <c r="X206" t="s">
        <v>245</v>
      </c>
      <c r="AC206" t="s">
        <v>246</v>
      </c>
      <c r="AD206">
        <v>0</v>
      </c>
      <c r="AF206" t="s">
        <v>774</v>
      </c>
      <c r="AG206" s="152" t="s">
        <v>496</v>
      </c>
      <c r="AH206" s="152" t="s">
        <v>503</v>
      </c>
      <c r="AI206" s="165">
        <v>45779</v>
      </c>
      <c r="AJ206" s="167"/>
      <c r="AK206" s="152"/>
      <c r="AL206" t="s">
        <v>249</v>
      </c>
      <c r="AM206" s="177" t="s">
        <v>766</v>
      </c>
    </row>
    <row r="207" spans="1:39" x14ac:dyDescent="0.25">
      <c r="A207" s="163" t="s">
        <v>229</v>
      </c>
      <c r="B207" s="163" t="s">
        <v>230</v>
      </c>
      <c r="C207" s="163" t="s">
        <v>636</v>
      </c>
      <c r="D207" s="163" t="s">
        <v>232</v>
      </c>
      <c r="E207" s="163" t="s">
        <v>233</v>
      </c>
      <c r="F207" s="163" t="s">
        <v>234</v>
      </c>
      <c r="G207" s="163" t="s">
        <v>251</v>
      </c>
      <c r="H207" s="163" t="s">
        <v>252</v>
      </c>
      <c r="I207" s="161">
        <v>18.850000000000001</v>
      </c>
      <c r="J207" s="163" t="s">
        <v>655</v>
      </c>
      <c r="K207" s="163" t="s">
        <v>656</v>
      </c>
      <c r="L207" s="163" t="s">
        <v>239</v>
      </c>
      <c r="M207" s="163">
        <v>45777</v>
      </c>
      <c r="N207" s="163" t="s">
        <v>240</v>
      </c>
      <c r="O207" s="163"/>
      <c r="P207" s="163"/>
      <c r="Q207" s="163" t="s">
        <v>241</v>
      </c>
      <c r="R207" s="163"/>
      <c r="S207" s="163"/>
      <c r="T207" s="163" t="s">
        <v>660</v>
      </c>
      <c r="U207" t="s">
        <v>243</v>
      </c>
      <c r="V207" t="s">
        <v>244</v>
      </c>
      <c r="X207" t="s">
        <v>245</v>
      </c>
      <c r="AC207" t="s">
        <v>246</v>
      </c>
      <c r="AD207">
        <v>0</v>
      </c>
      <c r="AF207" t="s">
        <v>617</v>
      </c>
      <c r="AG207" s="152" t="s">
        <v>711</v>
      </c>
      <c r="AH207" s="152" t="s">
        <v>132</v>
      </c>
      <c r="AI207" s="165">
        <v>45750</v>
      </c>
      <c r="AJ207" s="152"/>
      <c r="AK207" s="152"/>
      <c r="AL207" t="s">
        <v>249</v>
      </c>
      <c r="AM207" s="152" t="s">
        <v>268</v>
      </c>
    </row>
    <row r="208" spans="1:39" x14ac:dyDescent="0.25">
      <c r="A208" s="163" t="s">
        <v>229</v>
      </c>
      <c r="B208" s="163" t="s">
        <v>230</v>
      </c>
      <c r="C208" s="163" t="s">
        <v>636</v>
      </c>
      <c r="D208" s="163" t="s">
        <v>232</v>
      </c>
      <c r="E208" s="163" t="s">
        <v>233</v>
      </c>
      <c r="F208" s="163" t="s">
        <v>234</v>
      </c>
      <c r="G208" s="163" t="s">
        <v>235</v>
      </c>
      <c r="H208" s="163" t="s">
        <v>236</v>
      </c>
      <c r="I208" s="161">
        <v>-141.07</v>
      </c>
      <c r="J208" s="163" t="s">
        <v>655</v>
      </c>
      <c r="K208" s="163" t="s">
        <v>656</v>
      </c>
      <c r="L208" s="163" t="s">
        <v>239</v>
      </c>
      <c r="M208" s="163">
        <v>45777</v>
      </c>
      <c r="N208" s="163" t="s">
        <v>265</v>
      </c>
      <c r="O208" s="163"/>
      <c r="P208" s="163"/>
      <c r="Q208" s="163" t="s">
        <v>241</v>
      </c>
      <c r="R208" s="163"/>
      <c r="S208" s="163"/>
      <c r="T208" s="163" t="s">
        <v>661</v>
      </c>
      <c r="U208" t="s">
        <v>243</v>
      </c>
      <c r="V208" t="s">
        <v>244</v>
      </c>
      <c r="X208" t="s">
        <v>245</v>
      </c>
      <c r="AC208" t="s">
        <v>246</v>
      </c>
      <c r="AD208">
        <v>0</v>
      </c>
      <c r="AF208" t="s">
        <v>771</v>
      </c>
      <c r="AG208" s="152" t="s">
        <v>264</v>
      </c>
      <c r="AH208" s="152" t="s">
        <v>507</v>
      </c>
      <c r="AI208" s="165">
        <v>45719</v>
      </c>
      <c r="AJ208" s="152" t="s">
        <v>712</v>
      </c>
      <c r="AK208" s="166" t="s">
        <v>226</v>
      </c>
      <c r="AL208" t="s">
        <v>249</v>
      </c>
      <c r="AM208" t="s">
        <v>766</v>
      </c>
    </row>
    <row r="209" spans="1:39" x14ac:dyDescent="0.25">
      <c r="A209" s="163" t="s">
        <v>229</v>
      </c>
      <c r="B209" s="163" t="s">
        <v>230</v>
      </c>
      <c r="C209" s="163" t="s">
        <v>636</v>
      </c>
      <c r="D209" s="163" t="s">
        <v>232</v>
      </c>
      <c r="E209" s="163" t="s">
        <v>233</v>
      </c>
      <c r="F209" s="163" t="s">
        <v>234</v>
      </c>
      <c r="G209" s="163" t="s">
        <v>292</v>
      </c>
      <c r="H209" s="163" t="s">
        <v>293</v>
      </c>
      <c r="I209" s="161">
        <v>900</v>
      </c>
      <c r="J209" s="163"/>
      <c r="K209" s="163" t="s">
        <v>662</v>
      </c>
      <c r="L209" s="163" t="s">
        <v>295</v>
      </c>
      <c r="M209" s="163">
        <v>45758</v>
      </c>
      <c r="N209" s="163" t="s">
        <v>296</v>
      </c>
      <c r="O209" s="163" t="s">
        <v>297</v>
      </c>
      <c r="P209" s="163" t="s">
        <v>298</v>
      </c>
      <c r="Q209" s="163"/>
      <c r="R209" s="163"/>
      <c r="S209" s="163"/>
      <c r="T209" s="163" t="s">
        <v>595</v>
      </c>
      <c r="U209" t="s">
        <v>243</v>
      </c>
      <c r="V209" t="s">
        <v>244</v>
      </c>
      <c r="X209" t="s">
        <v>245</v>
      </c>
      <c r="Z209" t="s">
        <v>300</v>
      </c>
      <c r="AC209" t="s">
        <v>246</v>
      </c>
      <c r="AD209">
        <v>10</v>
      </c>
      <c r="AE209" t="s">
        <v>596</v>
      </c>
      <c r="AF209" s="152" t="s">
        <v>301</v>
      </c>
      <c r="AG209" s="152" t="s">
        <v>172</v>
      </c>
      <c r="AH209" s="136" t="s">
        <v>132</v>
      </c>
      <c r="AI209" s="165">
        <v>45792</v>
      </c>
      <c r="AJ209" s="152"/>
      <c r="AK209" s="152"/>
      <c r="AL209" s="152" t="s">
        <v>302</v>
      </c>
      <c r="AM209" s="152" t="s">
        <v>268</v>
      </c>
    </row>
    <row r="210" spans="1:39" x14ac:dyDescent="0.25">
      <c r="A210" s="163" t="s">
        <v>229</v>
      </c>
      <c r="B210" s="163" t="s">
        <v>230</v>
      </c>
      <c r="C210" s="163" t="s">
        <v>663</v>
      </c>
      <c r="D210" s="163" t="s">
        <v>232</v>
      </c>
      <c r="E210" s="163" t="s">
        <v>233</v>
      </c>
      <c r="F210" s="163" t="s">
        <v>234</v>
      </c>
      <c r="G210" s="163" t="s">
        <v>235</v>
      </c>
      <c r="H210" s="163" t="s">
        <v>236</v>
      </c>
      <c r="I210" s="161">
        <v>528.4</v>
      </c>
      <c r="J210" s="163" t="s">
        <v>664</v>
      </c>
      <c r="K210" s="163" t="s">
        <v>665</v>
      </c>
      <c r="L210" s="163" t="s">
        <v>239</v>
      </c>
      <c r="M210" s="163">
        <v>45805</v>
      </c>
      <c r="N210" s="163" t="s">
        <v>240</v>
      </c>
      <c r="O210" s="163"/>
      <c r="P210" s="163"/>
      <c r="Q210" s="163" t="s">
        <v>241</v>
      </c>
      <c r="R210" s="163"/>
      <c r="S210" s="163"/>
      <c r="T210" s="163" t="s">
        <v>666</v>
      </c>
      <c r="U210" t="s">
        <v>243</v>
      </c>
      <c r="V210" t="s">
        <v>244</v>
      </c>
      <c r="X210" t="s">
        <v>245</v>
      </c>
      <c r="AC210" t="s">
        <v>246</v>
      </c>
      <c r="AD210">
        <v>0</v>
      </c>
      <c r="AF210" s="152" t="s">
        <v>713</v>
      </c>
      <c r="AG210" s="152" t="s">
        <v>264</v>
      </c>
      <c r="AH210" s="152" t="s">
        <v>258</v>
      </c>
      <c r="AI210" s="165">
        <v>45791</v>
      </c>
      <c r="AJ210" s="152"/>
      <c r="AK210" s="152"/>
      <c r="AL210" t="s">
        <v>249</v>
      </c>
      <c r="AM210" s="152" t="s">
        <v>268</v>
      </c>
    </row>
    <row r="211" spans="1:39" x14ac:dyDescent="0.25">
      <c r="A211" s="163" t="s">
        <v>229</v>
      </c>
      <c r="B211" s="163" t="s">
        <v>230</v>
      </c>
      <c r="C211" s="163" t="s">
        <v>663</v>
      </c>
      <c r="D211" s="163" t="s">
        <v>232</v>
      </c>
      <c r="E211" s="163" t="s">
        <v>233</v>
      </c>
      <c r="F211" s="163" t="s">
        <v>234</v>
      </c>
      <c r="G211" s="163" t="s">
        <v>251</v>
      </c>
      <c r="H211" s="163" t="s">
        <v>252</v>
      </c>
      <c r="I211" s="161">
        <v>8.4</v>
      </c>
      <c r="J211" s="163" t="s">
        <v>664</v>
      </c>
      <c r="K211" s="163" t="s">
        <v>665</v>
      </c>
      <c r="L211" s="163" t="s">
        <v>239</v>
      </c>
      <c r="M211" s="163">
        <v>45805</v>
      </c>
      <c r="N211" s="163" t="s">
        <v>240</v>
      </c>
      <c r="O211" s="163"/>
      <c r="P211" s="163"/>
      <c r="Q211" s="163" t="s">
        <v>241</v>
      </c>
      <c r="R211" s="163"/>
      <c r="S211" s="163"/>
      <c r="T211" s="163" t="s">
        <v>667</v>
      </c>
      <c r="U211" t="s">
        <v>243</v>
      </c>
      <c r="V211" t="s">
        <v>244</v>
      </c>
      <c r="X211" t="s">
        <v>245</v>
      </c>
      <c r="AC211" t="s">
        <v>246</v>
      </c>
      <c r="AD211">
        <v>0</v>
      </c>
      <c r="AF211" s="152" t="s">
        <v>618</v>
      </c>
      <c r="AG211" s="152" t="s">
        <v>496</v>
      </c>
      <c r="AH211" s="152" t="s">
        <v>132</v>
      </c>
      <c r="AI211" s="165">
        <v>45775</v>
      </c>
      <c r="AJ211" s="152"/>
      <c r="AK211" s="152"/>
      <c r="AL211" t="s">
        <v>249</v>
      </c>
      <c r="AM211" s="152" t="s">
        <v>268</v>
      </c>
    </row>
    <row r="212" spans="1:39" x14ac:dyDescent="0.25">
      <c r="A212" s="163" t="s">
        <v>229</v>
      </c>
      <c r="B212" s="163" t="s">
        <v>230</v>
      </c>
      <c r="C212" s="163" t="s">
        <v>663</v>
      </c>
      <c r="D212" s="163" t="s">
        <v>232</v>
      </c>
      <c r="E212" s="163" t="s">
        <v>233</v>
      </c>
      <c r="F212" s="163" t="s">
        <v>234</v>
      </c>
      <c r="G212" s="163" t="s">
        <v>251</v>
      </c>
      <c r="H212" s="163" t="s">
        <v>252</v>
      </c>
      <c r="I212" s="161">
        <v>227.83</v>
      </c>
      <c r="J212" s="163" t="s">
        <v>664</v>
      </c>
      <c r="K212" s="163" t="s">
        <v>665</v>
      </c>
      <c r="L212" s="163" t="s">
        <v>239</v>
      </c>
      <c r="M212" s="163">
        <v>45805</v>
      </c>
      <c r="N212" s="163" t="s">
        <v>240</v>
      </c>
      <c r="O212" s="163"/>
      <c r="P212" s="163"/>
      <c r="Q212" s="163" t="s">
        <v>241</v>
      </c>
      <c r="R212" s="163"/>
      <c r="S212" s="163"/>
      <c r="T212" s="163" t="s">
        <v>668</v>
      </c>
      <c r="U212" t="s">
        <v>243</v>
      </c>
      <c r="V212" t="s">
        <v>244</v>
      </c>
      <c r="X212" t="s">
        <v>245</v>
      </c>
      <c r="AC212" t="s">
        <v>246</v>
      </c>
      <c r="AD212">
        <v>0</v>
      </c>
      <c r="AF212" s="152" t="s">
        <v>611</v>
      </c>
      <c r="AG212" s="152" t="s">
        <v>134</v>
      </c>
      <c r="AH212" s="152" t="s">
        <v>605</v>
      </c>
      <c r="AI212" s="165">
        <v>45698</v>
      </c>
      <c r="AJ212" s="152"/>
      <c r="AK212" s="152"/>
      <c r="AL212" t="s">
        <v>249</v>
      </c>
      <c r="AM212" s="152" t="s">
        <v>268</v>
      </c>
    </row>
    <row r="213" spans="1:39" x14ac:dyDescent="0.25">
      <c r="A213" s="163" t="s">
        <v>229</v>
      </c>
      <c r="B213" s="163" t="s">
        <v>230</v>
      </c>
      <c r="C213" s="163" t="s">
        <v>663</v>
      </c>
      <c r="D213" s="163" t="s">
        <v>232</v>
      </c>
      <c r="E213" s="163" t="s">
        <v>233</v>
      </c>
      <c r="F213" s="163" t="s">
        <v>234</v>
      </c>
      <c r="G213" s="163" t="s">
        <v>251</v>
      </c>
      <c r="H213" s="163" t="s">
        <v>252</v>
      </c>
      <c r="I213" s="161">
        <v>8.4</v>
      </c>
      <c r="J213" s="163" t="s">
        <v>669</v>
      </c>
      <c r="K213" s="163" t="s">
        <v>670</v>
      </c>
      <c r="L213" s="163" t="s">
        <v>239</v>
      </c>
      <c r="M213" s="163">
        <v>45805</v>
      </c>
      <c r="N213" s="163" t="s">
        <v>240</v>
      </c>
      <c r="O213" s="163"/>
      <c r="P213" s="163"/>
      <c r="Q213" s="163" t="s">
        <v>241</v>
      </c>
      <c r="R213" s="163"/>
      <c r="S213" s="163"/>
      <c r="T213" s="163" t="s">
        <v>671</v>
      </c>
      <c r="U213" t="s">
        <v>243</v>
      </c>
      <c r="V213" t="s">
        <v>244</v>
      </c>
      <c r="X213" t="s">
        <v>245</v>
      </c>
      <c r="AC213" t="s">
        <v>246</v>
      </c>
      <c r="AD213">
        <v>0</v>
      </c>
      <c r="AF213" s="152" t="s">
        <v>611</v>
      </c>
      <c r="AG213" s="152" t="s">
        <v>496</v>
      </c>
      <c r="AH213" s="152" t="s">
        <v>132</v>
      </c>
      <c r="AI213" s="165">
        <v>45698</v>
      </c>
      <c r="AJ213" s="152"/>
      <c r="AK213" s="152"/>
      <c r="AL213" t="s">
        <v>249</v>
      </c>
      <c r="AM213" s="152" t="s">
        <v>268</v>
      </c>
    </row>
    <row r="214" spans="1:39" x14ac:dyDescent="0.25">
      <c r="A214" s="163" t="s">
        <v>229</v>
      </c>
      <c r="B214" s="163" t="s">
        <v>230</v>
      </c>
      <c r="C214" s="163" t="s">
        <v>663</v>
      </c>
      <c r="D214" s="163" t="s">
        <v>232</v>
      </c>
      <c r="E214" s="163" t="s">
        <v>233</v>
      </c>
      <c r="F214" s="163" t="s">
        <v>234</v>
      </c>
      <c r="G214" s="163" t="s">
        <v>251</v>
      </c>
      <c r="H214" s="163" t="s">
        <v>252</v>
      </c>
      <c r="I214" s="161">
        <v>0.56000000000000005</v>
      </c>
      <c r="J214" s="163" t="s">
        <v>669</v>
      </c>
      <c r="K214" s="163" t="s">
        <v>670</v>
      </c>
      <c r="L214" s="163" t="s">
        <v>239</v>
      </c>
      <c r="M214" s="163">
        <v>45805</v>
      </c>
      <c r="N214" s="163" t="s">
        <v>240</v>
      </c>
      <c r="O214" s="163"/>
      <c r="P214" s="163"/>
      <c r="Q214" s="163" t="s">
        <v>241</v>
      </c>
      <c r="R214" s="163"/>
      <c r="S214" s="163"/>
      <c r="T214" s="163" t="s">
        <v>671</v>
      </c>
      <c r="U214" t="s">
        <v>243</v>
      </c>
      <c r="V214" t="s">
        <v>244</v>
      </c>
      <c r="X214" t="s">
        <v>245</v>
      </c>
      <c r="AC214" t="s">
        <v>246</v>
      </c>
      <c r="AD214">
        <v>0</v>
      </c>
      <c r="AF214" s="152" t="s">
        <v>611</v>
      </c>
      <c r="AG214" s="152" t="s">
        <v>496</v>
      </c>
      <c r="AH214" s="152" t="s">
        <v>132</v>
      </c>
      <c r="AI214" s="165">
        <v>45698</v>
      </c>
      <c r="AJ214" s="152"/>
      <c r="AK214" s="152"/>
      <c r="AL214" t="s">
        <v>249</v>
      </c>
      <c r="AM214" s="152" t="s">
        <v>268</v>
      </c>
    </row>
    <row r="215" spans="1:39" x14ac:dyDescent="0.25">
      <c r="A215" s="163" t="s">
        <v>229</v>
      </c>
      <c r="B215" s="163" t="s">
        <v>230</v>
      </c>
      <c r="C215" s="163" t="s">
        <v>663</v>
      </c>
      <c r="D215" s="163" t="s">
        <v>232</v>
      </c>
      <c r="E215" s="163" t="s">
        <v>233</v>
      </c>
      <c r="F215" s="163" t="s">
        <v>234</v>
      </c>
      <c r="G215" s="163" t="s">
        <v>251</v>
      </c>
      <c r="H215" s="163" t="s">
        <v>252</v>
      </c>
      <c r="I215" s="161">
        <v>171.53</v>
      </c>
      <c r="J215" s="163" t="s">
        <v>669</v>
      </c>
      <c r="K215" s="163" t="s">
        <v>670</v>
      </c>
      <c r="L215" s="163" t="s">
        <v>239</v>
      </c>
      <c r="M215" s="163">
        <v>45805</v>
      </c>
      <c r="N215" s="163" t="s">
        <v>240</v>
      </c>
      <c r="O215" s="163"/>
      <c r="P215" s="163"/>
      <c r="Q215" s="163" t="s">
        <v>241</v>
      </c>
      <c r="R215" s="163"/>
      <c r="S215" s="163"/>
      <c r="T215" s="163" t="s">
        <v>672</v>
      </c>
      <c r="U215" t="s">
        <v>243</v>
      </c>
      <c r="V215" t="s">
        <v>244</v>
      </c>
      <c r="X215" t="s">
        <v>245</v>
      </c>
      <c r="AC215" t="s">
        <v>246</v>
      </c>
      <c r="AD215">
        <v>0</v>
      </c>
      <c r="AF215" s="152" t="s">
        <v>618</v>
      </c>
      <c r="AG215" s="152" t="s">
        <v>714</v>
      </c>
      <c r="AH215" s="152" t="s">
        <v>130</v>
      </c>
      <c r="AI215" s="165">
        <v>45775</v>
      </c>
      <c r="AJ215" s="152" t="s">
        <v>715</v>
      </c>
      <c r="AK215" s="166" t="s">
        <v>226</v>
      </c>
      <c r="AL215" t="s">
        <v>249</v>
      </c>
      <c r="AM215" s="152" t="s">
        <v>268</v>
      </c>
    </row>
    <row r="216" spans="1:39" x14ac:dyDescent="0.25">
      <c r="A216" s="163" t="s">
        <v>229</v>
      </c>
      <c r="B216" s="163" t="s">
        <v>230</v>
      </c>
      <c r="C216" s="163" t="s">
        <v>663</v>
      </c>
      <c r="D216" s="163" t="s">
        <v>232</v>
      </c>
      <c r="E216" s="163" t="s">
        <v>233</v>
      </c>
      <c r="F216" s="163" t="s">
        <v>234</v>
      </c>
      <c r="G216" s="163" t="s">
        <v>251</v>
      </c>
      <c r="H216" s="163" t="s">
        <v>252</v>
      </c>
      <c r="I216" s="161">
        <v>11.2</v>
      </c>
      <c r="J216" s="163" t="s">
        <v>673</v>
      </c>
      <c r="K216" s="163" t="s">
        <v>674</v>
      </c>
      <c r="L216" s="163" t="s">
        <v>239</v>
      </c>
      <c r="M216" s="163">
        <v>45805</v>
      </c>
      <c r="N216" s="163" t="s">
        <v>240</v>
      </c>
      <c r="O216" s="163"/>
      <c r="P216" s="163"/>
      <c r="Q216" s="163" t="s">
        <v>241</v>
      </c>
      <c r="R216" s="163"/>
      <c r="S216" s="163"/>
      <c r="T216" s="163" t="s">
        <v>675</v>
      </c>
      <c r="U216" t="s">
        <v>243</v>
      </c>
      <c r="V216" t="s">
        <v>244</v>
      </c>
      <c r="X216" t="s">
        <v>245</v>
      </c>
      <c r="AC216" t="s">
        <v>246</v>
      </c>
      <c r="AD216">
        <v>0</v>
      </c>
      <c r="AF216" t="s">
        <v>775</v>
      </c>
      <c r="AG216" s="152" t="s">
        <v>496</v>
      </c>
      <c r="AH216" s="152" t="s">
        <v>503</v>
      </c>
      <c r="AI216" s="165">
        <v>45860</v>
      </c>
      <c r="AJ216" s="152"/>
      <c r="AK216" s="152"/>
      <c r="AL216" t="s">
        <v>249</v>
      </c>
      <c r="AM216" t="s">
        <v>766</v>
      </c>
    </row>
    <row r="217" spans="1:39" x14ac:dyDescent="0.25">
      <c r="A217" s="163" t="s">
        <v>229</v>
      </c>
      <c r="B217" s="163" t="s">
        <v>230</v>
      </c>
      <c r="C217" s="163" t="s">
        <v>663</v>
      </c>
      <c r="D217" s="163" t="s">
        <v>232</v>
      </c>
      <c r="E217" s="163" t="s">
        <v>233</v>
      </c>
      <c r="F217" s="163" t="s">
        <v>234</v>
      </c>
      <c r="G217" s="163" t="s">
        <v>251</v>
      </c>
      <c r="H217" s="163" t="s">
        <v>252</v>
      </c>
      <c r="I217" s="161">
        <v>11.2</v>
      </c>
      <c r="J217" s="163" t="s">
        <v>676</v>
      </c>
      <c r="K217" s="163" t="s">
        <v>677</v>
      </c>
      <c r="L217" s="163" t="s">
        <v>239</v>
      </c>
      <c r="M217" s="163">
        <v>45805</v>
      </c>
      <c r="N217" s="163" t="s">
        <v>240</v>
      </c>
      <c r="O217" s="163"/>
      <c r="P217" s="163"/>
      <c r="Q217" s="163" t="s">
        <v>241</v>
      </c>
      <c r="R217" s="163"/>
      <c r="S217" s="163"/>
      <c r="T217" s="163" t="s">
        <v>678</v>
      </c>
      <c r="U217" t="s">
        <v>243</v>
      </c>
      <c r="V217" t="s">
        <v>244</v>
      </c>
      <c r="X217" t="s">
        <v>245</v>
      </c>
      <c r="AC217" t="s">
        <v>246</v>
      </c>
      <c r="AD217">
        <v>0</v>
      </c>
      <c r="AF217" s="152" t="s">
        <v>773</v>
      </c>
      <c r="AG217" s="152" t="s">
        <v>704</v>
      </c>
      <c r="AH217" s="152" t="s">
        <v>716</v>
      </c>
      <c r="AI217" s="165">
        <v>45782</v>
      </c>
      <c r="AJ217" s="152"/>
      <c r="AK217" s="152"/>
      <c r="AL217" t="s">
        <v>249</v>
      </c>
      <c r="AM217" s="152" t="s">
        <v>766</v>
      </c>
    </row>
    <row r="218" spans="1:39" x14ac:dyDescent="0.25">
      <c r="A218" s="163" t="s">
        <v>229</v>
      </c>
      <c r="B218" s="163" t="s">
        <v>230</v>
      </c>
      <c r="C218" s="163" t="s">
        <v>663</v>
      </c>
      <c r="D218" s="163" t="s">
        <v>232</v>
      </c>
      <c r="E218" s="163" t="s">
        <v>233</v>
      </c>
      <c r="F218" s="163" t="s">
        <v>234</v>
      </c>
      <c r="G218" s="163" t="s">
        <v>251</v>
      </c>
      <c r="H218" s="163" t="s">
        <v>252</v>
      </c>
      <c r="I218" s="161">
        <v>26.09</v>
      </c>
      <c r="J218" s="163" t="s">
        <v>679</v>
      </c>
      <c r="K218" s="163" t="s">
        <v>680</v>
      </c>
      <c r="L218" s="163" t="s">
        <v>239</v>
      </c>
      <c r="M218" s="163">
        <v>45805</v>
      </c>
      <c r="N218" s="163" t="s">
        <v>240</v>
      </c>
      <c r="O218" s="163"/>
      <c r="P218" s="163"/>
      <c r="Q218" s="163" t="s">
        <v>241</v>
      </c>
      <c r="R218" s="163"/>
      <c r="S218" s="163"/>
      <c r="T218" s="163" t="s">
        <v>668</v>
      </c>
      <c r="U218" t="s">
        <v>243</v>
      </c>
      <c r="V218" t="s">
        <v>244</v>
      </c>
      <c r="X218" t="s">
        <v>245</v>
      </c>
      <c r="AC218" t="s">
        <v>246</v>
      </c>
      <c r="AD218">
        <v>0</v>
      </c>
      <c r="AF218" s="152" t="s">
        <v>611</v>
      </c>
      <c r="AG218" s="152" t="s">
        <v>717</v>
      </c>
      <c r="AH218" s="152" t="s">
        <v>605</v>
      </c>
      <c r="AI218" s="165">
        <v>45698</v>
      </c>
      <c r="AJ218" s="152"/>
      <c r="AK218" s="152"/>
      <c r="AL218" t="s">
        <v>249</v>
      </c>
      <c r="AM218" s="152" t="s">
        <v>268</v>
      </c>
    </row>
    <row r="219" spans="1:39" x14ac:dyDescent="0.25">
      <c r="A219" s="163" t="s">
        <v>229</v>
      </c>
      <c r="B219" s="163" t="s">
        <v>230</v>
      </c>
      <c r="C219" s="163" t="s">
        <v>663</v>
      </c>
      <c r="D219" s="163" t="s">
        <v>232</v>
      </c>
      <c r="E219" s="163" t="s">
        <v>233</v>
      </c>
      <c r="F219" s="163" t="s">
        <v>234</v>
      </c>
      <c r="G219" s="163" t="s">
        <v>235</v>
      </c>
      <c r="H219" s="163" t="s">
        <v>236</v>
      </c>
      <c r="I219" s="175">
        <v>-630.91</v>
      </c>
      <c r="J219" s="163" t="s">
        <v>679</v>
      </c>
      <c r="K219" s="163" t="s">
        <v>680</v>
      </c>
      <c r="L219" s="163" t="s">
        <v>239</v>
      </c>
      <c r="M219" s="163">
        <v>45805</v>
      </c>
      <c r="N219" s="163" t="s">
        <v>265</v>
      </c>
      <c r="O219" s="163"/>
      <c r="P219" s="163"/>
      <c r="Q219" s="163" t="s">
        <v>241</v>
      </c>
      <c r="R219" s="163"/>
      <c r="S219" s="163"/>
      <c r="T219" s="163" t="s">
        <v>659</v>
      </c>
      <c r="U219" t="s">
        <v>243</v>
      </c>
      <c r="V219" t="s">
        <v>244</v>
      </c>
      <c r="X219" t="s">
        <v>245</v>
      </c>
      <c r="AC219" t="s">
        <v>246</v>
      </c>
      <c r="AD219">
        <v>0</v>
      </c>
      <c r="AF219" t="s">
        <v>774</v>
      </c>
      <c r="AG219" s="152" t="s">
        <v>761</v>
      </c>
      <c r="AH219" s="152" t="s">
        <v>503</v>
      </c>
      <c r="AI219" s="165">
        <v>45744</v>
      </c>
      <c r="AJ219" s="152" t="s">
        <v>718</v>
      </c>
      <c r="AK219" s="166" t="s">
        <v>226</v>
      </c>
      <c r="AL219" t="s">
        <v>249</v>
      </c>
      <c r="AM219" s="177" t="s">
        <v>766</v>
      </c>
    </row>
    <row r="220" spans="1:39" x14ac:dyDescent="0.25">
      <c r="A220" s="163" t="s">
        <v>229</v>
      </c>
      <c r="B220" s="163" t="s">
        <v>230</v>
      </c>
      <c r="C220" s="163" t="s">
        <v>663</v>
      </c>
      <c r="D220" s="163" t="s">
        <v>232</v>
      </c>
      <c r="E220" s="163" t="s">
        <v>233</v>
      </c>
      <c r="F220" s="163" t="s">
        <v>234</v>
      </c>
      <c r="G220" s="163" t="s">
        <v>251</v>
      </c>
      <c r="H220" s="163" t="s">
        <v>252</v>
      </c>
      <c r="I220" s="161">
        <v>0.56000000000000005</v>
      </c>
      <c r="J220" s="163" t="s">
        <v>679</v>
      </c>
      <c r="K220" s="163" t="s">
        <v>680</v>
      </c>
      <c r="L220" s="163" t="s">
        <v>239</v>
      </c>
      <c r="M220" s="163">
        <v>45805</v>
      </c>
      <c r="N220" s="163" t="s">
        <v>240</v>
      </c>
      <c r="O220" s="163"/>
      <c r="P220" s="163"/>
      <c r="Q220" s="163" t="s">
        <v>241</v>
      </c>
      <c r="R220" s="163"/>
      <c r="S220" s="163"/>
      <c r="T220" s="163" t="s">
        <v>667</v>
      </c>
      <c r="U220" t="s">
        <v>243</v>
      </c>
      <c r="V220" t="s">
        <v>244</v>
      </c>
      <c r="X220" t="s">
        <v>245</v>
      </c>
      <c r="AC220" t="s">
        <v>246</v>
      </c>
      <c r="AD220">
        <v>0</v>
      </c>
      <c r="AF220" s="152" t="s">
        <v>618</v>
      </c>
      <c r="AG220" s="152" t="s">
        <v>496</v>
      </c>
      <c r="AH220" s="152" t="s">
        <v>132</v>
      </c>
      <c r="AI220" s="165">
        <v>45775</v>
      </c>
      <c r="AJ220" s="152"/>
      <c r="AK220" s="152"/>
      <c r="AL220" t="s">
        <v>249</v>
      </c>
      <c r="AM220" s="152" t="s">
        <v>268</v>
      </c>
    </row>
    <row r="221" spans="1:39" x14ac:dyDescent="0.25">
      <c r="A221" s="163" t="s">
        <v>229</v>
      </c>
      <c r="B221" s="163" t="s">
        <v>230</v>
      </c>
      <c r="C221" s="163" t="s">
        <v>663</v>
      </c>
      <c r="D221" s="163" t="s">
        <v>232</v>
      </c>
      <c r="E221" s="163" t="s">
        <v>233</v>
      </c>
      <c r="F221" s="163" t="s">
        <v>234</v>
      </c>
      <c r="G221" s="163" t="s">
        <v>251</v>
      </c>
      <c r="H221" s="163" t="s">
        <v>252</v>
      </c>
      <c r="I221" s="161">
        <v>18.850000000000001</v>
      </c>
      <c r="J221" s="163" t="s">
        <v>679</v>
      </c>
      <c r="K221" s="163" t="s">
        <v>680</v>
      </c>
      <c r="L221" s="163" t="s">
        <v>239</v>
      </c>
      <c r="M221" s="163">
        <v>45805</v>
      </c>
      <c r="N221" s="163" t="s">
        <v>240</v>
      </c>
      <c r="O221" s="163"/>
      <c r="P221" s="163"/>
      <c r="Q221" s="163" t="s">
        <v>241</v>
      </c>
      <c r="R221" s="163"/>
      <c r="S221" s="163"/>
      <c r="T221" s="163" t="s">
        <v>681</v>
      </c>
      <c r="U221" t="s">
        <v>243</v>
      </c>
      <c r="V221" t="s">
        <v>244</v>
      </c>
      <c r="X221" t="s">
        <v>245</v>
      </c>
      <c r="AC221" t="s">
        <v>246</v>
      </c>
      <c r="AD221">
        <v>0</v>
      </c>
      <c r="AF221" s="152" t="s">
        <v>713</v>
      </c>
      <c r="AG221" s="152" t="s">
        <v>711</v>
      </c>
      <c r="AH221" s="152" t="s">
        <v>258</v>
      </c>
      <c r="AI221" s="165">
        <v>45776</v>
      </c>
      <c r="AJ221" s="152"/>
      <c r="AK221" s="152"/>
      <c r="AL221" t="s">
        <v>249</v>
      </c>
      <c r="AM221" s="152" t="s">
        <v>268</v>
      </c>
    </row>
    <row r="222" spans="1:39" x14ac:dyDescent="0.25">
      <c r="A222" s="163" t="s">
        <v>229</v>
      </c>
      <c r="B222" s="163" t="s">
        <v>230</v>
      </c>
      <c r="C222" s="163" t="s">
        <v>663</v>
      </c>
      <c r="D222" s="163" t="s">
        <v>232</v>
      </c>
      <c r="E222" s="163" t="s">
        <v>233</v>
      </c>
      <c r="F222" s="163" t="s">
        <v>234</v>
      </c>
      <c r="G222" s="163" t="s">
        <v>251</v>
      </c>
      <c r="H222" s="163" t="s">
        <v>252</v>
      </c>
      <c r="I222" s="161">
        <v>11.2</v>
      </c>
      <c r="J222" s="163" t="s">
        <v>682</v>
      </c>
      <c r="K222" s="163" t="s">
        <v>683</v>
      </c>
      <c r="L222" s="163" t="s">
        <v>239</v>
      </c>
      <c r="M222" s="163">
        <v>45805</v>
      </c>
      <c r="N222" s="163" t="s">
        <v>240</v>
      </c>
      <c r="O222" s="163"/>
      <c r="P222" s="163"/>
      <c r="Q222" s="163" t="s">
        <v>241</v>
      </c>
      <c r="R222" s="163"/>
      <c r="S222" s="163"/>
      <c r="T222" s="163" t="s">
        <v>684</v>
      </c>
      <c r="U222" t="s">
        <v>243</v>
      </c>
      <c r="V222" t="s">
        <v>244</v>
      </c>
      <c r="X222" t="s">
        <v>245</v>
      </c>
      <c r="AC222" t="s">
        <v>246</v>
      </c>
      <c r="AD222">
        <v>0</v>
      </c>
      <c r="AF222" t="s">
        <v>774</v>
      </c>
      <c r="AG222" s="152" t="s">
        <v>711</v>
      </c>
      <c r="AH222" s="152" t="s">
        <v>503</v>
      </c>
      <c r="AI222" s="165">
        <v>45778</v>
      </c>
      <c r="AJ222" s="152"/>
      <c r="AK222" s="152"/>
      <c r="AL222" t="s">
        <v>249</v>
      </c>
      <c r="AM222" s="177" t="s">
        <v>766</v>
      </c>
    </row>
    <row r="223" spans="1:39" x14ac:dyDescent="0.25">
      <c r="A223" s="163" t="s">
        <v>229</v>
      </c>
      <c r="B223" s="163" t="s">
        <v>230</v>
      </c>
      <c r="C223" s="163" t="s">
        <v>663</v>
      </c>
      <c r="D223" s="163" t="s">
        <v>232</v>
      </c>
      <c r="E223" s="163" t="s">
        <v>233</v>
      </c>
      <c r="F223" s="163" t="s">
        <v>234</v>
      </c>
      <c r="G223" s="163" t="s">
        <v>251</v>
      </c>
      <c r="H223" s="163" t="s">
        <v>252</v>
      </c>
      <c r="I223" s="161">
        <v>0.56000000000000005</v>
      </c>
      <c r="J223" s="163" t="s">
        <v>685</v>
      </c>
      <c r="K223" s="163" t="s">
        <v>686</v>
      </c>
      <c r="L223" s="163" t="s">
        <v>239</v>
      </c>
      <c r="M223" s="163">
        <v>45805</v>
      </c>
      <c r="N223" s="163" t="s">
        <v>240</v>
      </c>
      <c r="O223" s="163"/>
      <c r="P223" s="163"/>
      <c r="Q223" s="163" t="s">
        <v>241</v>
      </c>
      <c r="R223" s="163"/>
      <c r="S223" s="163"/>
      <c r="T223" s="163" t="s">
        <v>671</v>
      </c>
      <c r="U223" t="s">
        <v>243</v>
      </c>
      <c r="V223" t="s">
        <v>244</v>
      </c>
      <c r="X223" t="s">
        <v>245</v>
      </c>
      <c r="AC223" t="s">
        <v>246</v>
      </c>
      <c r="AD223">
        <v>0</v>
      </c>
      <c r="AF223" s="152" t="s">
        <v>611</v>
      </c>
      <c r="AG223" s="152" t="s">
        <v>496</v>
      </c>
      <c r="AH223" s="152" t="s">
        <v>132</v>
      </c>
      <c r="AI223" s="165">
        <v>45698</v>
      </c>
      <c r="AJ223" s="152"/>
      <c r="AK223" s="152"/>
      <c r="AL223" t="s">
        <v>249</v>
      </c>
      <c r="AM223" s="152" t="s">
        <v>268</v>
      </c>
    </row>
    <row r="224" spans="1:39" x14ac:dyDescent="0.25">
      <c r="A224" s="163" t="s">
        <v>229</v>
      </c>
      <c r="B224" s="163" t="s">
        <v>230</v>
      </c>
      <c r="C224" s="163" t="s">
        <v>663</v>
      </c>
      <c r="D224" s="163" t="s">
        <v>232</v>
      </c>
      <c r="E224" s="163" t="s">
        <v>233</v>
      </c>
      <c r="F224" s="163" t="s">
        <v>234</v>
      </c>
      <c r="G224" s="163" t="s">
        <v>251</v>
      </c>
      <c r="H224" s="163" t="s">
        <v>252</v>
      </c>
      <c r="I224" s="161">
        <v>55.73</v>
      </c>
      <c r="J224" s="163" t="s">
        <v>413</v>
      </c>
      <c r="K224" s="163" t="s">
        <v>687</v>
      </c>
      <c r="L224" s="163" t="s">
        <v>409</v>
      </c>
      <c r="M224" s="163">
        <v>45806</v>
      </c>
      <c r="N224" s="163" t="s">
        <v>240</v>
      </c>
      <c r="O224" s="163"/>
      <c r="P224" s="163"/>
      <c r="Q224" s="163" t="s">
        <v>241</v>
      </c>
      <c r="R224" s="163"/>
      <c r="S224" s="163"/>
      <c r="T224" s="163" t="s">
        <v>688</v>
      </c>
      <c r="U224" t="s">
        <v>243</v>
      </c>
      <c r="V224" t="s">
        <v>244</v>
      </c>
      <c r="X224" t="s">
        <v>245</v>
      </c>
      <c r="AC224" t="s">
        <v>246</v>
      </c>
      <c r="AD224">
        <v>0</v>
      </c>
      <c r="AF224" s="152" t="s">
        <v>618</v>
      </c>
      <c r="AG224" s="152" t="s">
        <v>719</v>
      </c>
      <c r="AH224" s="152" t="s">
        <v>624</v>
      </c>
      <c r="AI224" s="165">
        <v>45775</v>
      </c>
      <c r="AJ224" s="152"/>
      <c r="AK224" s="152"/>
      <c r="AL224" t="s">
        <v>249</v>
      </c>
      <c r="AM224" s="152" t="s">
        <v>268</v>
      </c>
    </row>
    <row r="225" spans="1:39" x14ac:dyDescent="0.25">
      <c r="A225" s="163" t="s">
        <v>229</v>
      </c>
      <c r="B225" s="163" t="s">
        <v>230</v>
      </c>
      <c r="C225" s="163" t="s">
        <v>663</v>
      </c>
      <c r="D225" s="163" t="s">
        <v>232</v>
      </c>
      <c r="E225" s="163" t="s">
        <v>233</v>
      </c>
      <c r="F225" s="163" t="s">
        <v>234</v>
      </c>
      <c r="G225" s="163" t="s">
        <v>411</v>
      </c>
      <c r="H225" s="163" t="s">
        <v>412</v>
      </c>
      <c r="I225" s="161">
        <v>62.97</v>
      </c>
      <c r="J225" s="163" t="s">
        <v>413</v>
      </c>
      <c r="K225" s="163" t="s">
        <v>687</v>
      </c>
      <c r="L225" s="163" t="s">
        <v>409</v>
      </c>
      <c r="M225" s="163">
        <v>45806</v>
      </c>
      <c r="N225" s="163" t="s">
        <v>240</v>
      </c>
      <c r="O225" s="163"/>
      <c r="P225" s="163"/>
      <c r="Q225" s="163" t="s">
        <v>241</v>
      </c>
      <c r="R225" s="163"/>
      <c r="S225" s="163"/>
      <c r="T225" s="163" t="s">
        <v>689</v>
      </c>
      <c r="U225" t="s">
        <v>243</v>
      </c>
      <c r="V225" t="s">
        <v>244</v>
      </c>
      <c r="X225" t="s">
        <v>245</v>
      </c>
      <c r="AC225" t="s">
        <v>246</v>
      </c>
      <c r="AD225">
        <v>0</v>
      </c>
      <c r="AF225" s="152" t="s">
        <v>618</v>
      </c>
      <c r="AG225" s="152" t="s">
        <v>508</v>
      </c>
      <c r="AH225" s="152" t="s">
        <v>132</v>
      </c>
      <c r="AI225" s="165">
        <v>45775</v>
      </c>
      <c r="AJ225" s="152"/>
      <c r="AK225" s="152"/>
      <c r="AL225" t="s">
        <v>249</v>
      </c>
      <c r="AM225" s="152" t="s">
        <v>268</v>
      </c>
    </row>
    <row r="226" spans="1:39" s="177" customFormat="1" x14ac:dyDescent="0.25">
      <c r="A226" s="169" t="s">
        <v>229</v>
      </c>
      <c r="B226" s="169" t="s">
        <v>230</v>
      </c>
      <c r="C226" s="169" t="s">
        <v>663</v>
      </c>
      <c r="D226" s="169" t="s">
        <v>232</v>
      </c>
      <c r="E226" s="169" t="s">
        <v>233</v>
      </c>
      <c r="F226" s="169" t="s">
        <v>234</v>
      </c>
      <c r="G226" s="169" t="s">
        <v>235</v>
      </c>
      <c r="H226" s="169" t="s">
        <v>236</v>
      </c>
      <c r="I226" s="170">
        <v>542.34</v>
      </c>
      <c r="J226" s="169" t="s">
        <v>690</v>
      </c>
      <c r="K226" s="169" t="s">
        <v>691</v>
      </c>
      <c r="L226" s="169" t="s">
        <v>239</v>
      </c>
      <c r="M226" s="169">
        <v>45808</v>
      </c>
      <c r="N226" s="169" t="s">
        <v>240</v>
      </c>
      <c r="O226" s="169"/>
      <c r="P226" s="169"/>
      <c r="Q226" s="169" t="s">
        <v>241</v>
      </c>
      <c r="R226" s="169"/>
      <c r="S226" s="169"/>
      <c r="T226" s="169" t="s">
        <v>692</v>
      </c>
      <c r="U226" s="168" t="s">
        <v>243</v>
      </c>
      <c r="V226" s="168" t="s">
        <v>244</v>
      </c>
      <c r="W226" s="168"/>
      <c r="X226" s="168" t="s">
        <v>245</v>
      </c>
      <c r="Y226" s="168"/>
      <c r="Z226" s="168"/>
      <c r="AA226" s="168"/>
      <c r="AB226" s="168"/>
      <c r="AC226" s="168" t="s">
        <v>246</v>
      </c>
      <c r="AD226" s="168">
        <v>0</v>
      </c>
      <c r="AE226" s="168"/>
      <c r="AF226" t="s">
        <v>774</v>
      </c>
      <c r="AG226" s="167" t="s">
        <v>762</v>
      </c>
      <c r="AH226" s="152" t="s">
        <v>503</v>
      </c>
      <c r="AI226" s="174">
        <v>45800</v>
      </c>
      <c r="AJ226" s="167"/>
      <c r="AK226" s="167"/>
      <c r="AL226" t="s">
        <v>249</v>
      </c>
      <c r="AM226" s="177" t="s">
        <v>766</v>
      </c>
    </row>
    <row r="227" spans="1:39" s="177" customFormat="1" x14ac:dyDescent="0.25">
      <c r="A227" s="169" t="s">
        <v>229</v>
      </c>
      <c r="B227" s="169" t="s">
        <v>230</v>
      </c>
      <c r="C227" s="169" t="s">
        <v>663</v>
      </c>
      <c r="D227" s="169" t="s">
        <v>232</v>
      </c>
      <c r="E227" s="169" t="s">
        <v>233</v>
      </c>
      <c r="F227" s="169" t="s">
        <v>234</v>
      </c>
      <c r="G227" s="169" t="s">
        <v>251</v>
      </c>
      <c r="H227" s="169" t="s">
        <v>252</v>
      </c>
      <c r="I227" s="170">
        <v>18.850000000000001</v>
      </c>
      <c r="J227" s="169" t="s">
        <v>690</v>
      </c>
      <c r="K227" s="169" t="s">
        <v>691</v>
      </c>
      <c r="L227" s="169" t="s">
        <v>239</v>
      </c>
      <c r="M227" s="169">
        <v>45808</v>
      </c>
      <c r="N227" s="169" t="s">
        <v>240</v>
      </c>
      <c r="O227" s="169"/>
      <c r="P227" s="169"/>
      <c r="Q227" s="169" t="s">
        <v>241</v>
      </c>
      <c r="R227" s="169"/>
      <c r="S227" s="169"/>
      <c r="T227" s="169" t="s">
        <v>692</v>
      </c>
      <c r="U227" s="168" t="s">
        <v>243</v>
      </c>
      <c r="V227" s="168" t="s">
        <v>244</v>
      </c>
      <c r="W227" s="168"/>
      <c r="X227" s="168" t="s">
        <v>245</v>
      </c>
      <c r="Y227" s="168"/>
      <c r="Z227" s="168"/>
      <c r="AA227" s="168"/>
      <c r="AB227" s="168"/>
      <c r="AC227" s="168" t="s">
        <v>246</v>
      </c>
      <c r="AD227" s="168">
        <v>0</v>
      </c>
      <c r="AE227" s="168"/>
      <c r="AF227" t="s">
        <v>774</v>
      </c>
      <c r="AG227" s="167" t="s">
        <v>711</v>
      </c>
      <c r="AH227" s="167" t="s">
        <v>132</v>
      </c>
      <c r="AI227" s="174">
        <v>45800</v>
      </c>
      <c r="AJ227" s="167"/>
      <c r="AK227" s="167"/>
      <c r="AL227" t="s">
        <v>249</v>
      </c>
      <c r="AM227" s="177" t="s">
        <v>766</v>
      </c>
    </row>
    <row r="228" spans="1:39" x14ac:dyDescent="0.25">
      <c r="A228" s="163" t="s">
        <v>229</v>
      </c>
      <c r="B228" s="163" t="s">
        <v>230</v>
      </c>
      <c r="C228" s="163" t="s">
        <v>663</v>
      </c>
      <c r="D228" s="163" t="s">
        <v>232</v>
      </c>
      <c r="E228" s="163" t="s">
        <v>233</v>
      </c>
      <c r="F228" s="163" t="s">
        <v>234</v>
      </c>
      <c r="G228" s="163" t="s">
        <v>235</v>
      </c>
      <c r="H228" s="163" t="s">
        <v>236</v>
      </c>
      <c r="I228" s="161">
        <v>887</v>
      </c>
      <c r="J228" s="163" t="s">
        <v>693</v>
      </c>
      <c r="K228" s="163" t="s">
        <v>694</v>
      </c>
      <c r="L228" s="163" t="s">
        <v>239</v>
      </c>
      <c r="M228" s="163">
        <v>45807</v>
      </c>
      <c r="N228" s="163" t="s">
        <v>240</v>
      </c>
      <c r="O228" s="163"/>
      <c r="P228" s="163"/>
      <c r="Q228" s="163" t="s">
        <v>241</v>
      </c>
      <c r="R228" s="163"/>
      <c r="S228" s="163"/>
      <c r="T228" s="163" t="s">
        <v>695</v>
      </c>
      <c r="U228" t="s">
        <v>243</v>
      </c>
      <c r="V228" t="s">
        <v>244</v>
      </c>
      <c r="X228" t="s">
        <v>245</v>
      </c>
      <c r="AC228" t="s">
        <v>246</v>
      </c>
      <c r="AD228">
        <v>0</v>
      </c>
      <c r="AF228" s="152" t="s">
        <v>720</v>
      </c>
      <c r="AG228" s="152" t="s">
        <v>136</v>
      </c>
      <c r="AH228" s="152" t="s">
        <v>258</v>
      </c>
      <c r="AI228" s="165">
        <v>45569</v>
      </c>
      <c r="AJ228" s="152"/>
      <c r="AK228" s="152"/>
      <c r="AL228" t="s">
        <v>249</v>
      </c>
      <c r="AM228" s="152" t="s">
        <v>268</v>
      </c>
    </row>
    <row r="229" spans="1:39" x14ac:dyDescent="0.25">
      <c r="A229" s="163" t="s">
        <v>229</v>
      </c>
      <c r="B229" s="163" t="s">
        <v>230</v>
      </c>
      <c r="C229" s="163" t="s">
        <v>663</v>
      </c>
      <c r="D229" s="163" t="s">
        <v>232</v>
      </c>
      <c r="E229" s="163" t="s">
        <v>233</v>
      </c>
      <c r="F229" s="163" t="s">
        <v>234</v>
      </c>
      <c r="G229" s="163" t="s">
        <v>235</v>
      </c>
      <c r="H229" s="163" t="s">
        <v>236</v>
      </c>
      <c r="I229" s="161">
        <v>615</v>
      </c>
      <c r="J229" s="163" t="s">
        <v>693</v>
      </c>
      <c r="K229" s="163" t="s">
        <v>694</v>
      </c>
      <c r="L229" s="163" t="s">
        <v>239</v>
      </c>
      <c r="M229" s="163">
        <v>45807</v>
      </c>
      <c r="N229" s="163" t="s">
        <v>240</v>
      </c>
      <c r="O229" s="163"/>
      <c r="P229" s="163"/>
      <c r="Q229" s="163" t="s">
        <v>241</v>
      </c>
      <c r="R229" s="163"/>
      <c r="S229" s="163"/>
      <c r="T229" s="163" t="s">
        <v>696</v>
      </c>
      <c r="U229" t="s">
        <v>243</v>
      </c>
      <c r="V229" t="s">
        <v>244</v>
      </c>
      <c r="X229" t="s">
        <v>245</v>
      </c>
      <c r="AC229" t="s">
        <v>246</v>
      </c>
      <c r="AD229">
        <v>0</v>
      </c>
      <c r="AF229" s="152" t="s">
        <v>721</v>
      </c>
      <c r="AG229" s="152" t="s">
        <v>136</v>
      </c>
      <c r="AH229" s="152" t="s">
        <v>503</v>
      </c>
      <c r="AI229" s="165">
        <v>45701</v>
      </c>
      <c r="AJ229" s="152"/>
      <c r="AK229" s="152"/>
      <c r="AL229" t="s">
        <v>249</v>
      </c>
      <c r="AM229" s="152" t="s">
        <v>268</v>
      </c>
    </row>
    <row r="230" spans="1:39" x14ac:dyDescent="0.25">
      <c r="A230" s="163" t="s">
        <v>229</v>
      </c>
      <c r="B230" s="163" t="s">
        <v>230</v>
      </c>
      <c r="C230" s="163" t="s">
        <v>663</v>
      </c>
      <c r="D230" s="163" t="s">
        <v>232</v>
      </c>
      <c r="E230" s="163" t="s">
        <v>233</v>
      </c>
      <c r="F230" s="163" t="s">
        <v>234</v>
      </c>
      <c r="G230" s="163" t="s">
        <v>235</v>
      </c>
      <c r="H230" s="163" t="s">
        <v>236</v>
      </c>
      <c r="I230" s="161">
        <v>-725</v>
      </c>
      <c r="J230" s="163" t="s">
        <v>693</v>
      </c>
      <c r="K230" s="163" t="s">
        <v>694</v>
      </c>
      <c r="L230" s="163" t="s">
        <v>239</v>
      </c>
      <c r="M230" s="163">
        <v>45807</v>
      </c>
      <c r="N230" s="163" t="s">
        <v>265</v>
      </c>
      <c r="O230" s="163"/>
      <c r="P230" s="163"/>
      <c r="Q230" s="163" t="s">
        <v>241</v>
      </c>
      <c r="R230" s="163"/>
      <c r="S230" s="163"/>
      <c r="T230" s="163" t="s">
        <v>697</v>
      </c>
      <c r="U230" t="s">
        <v>243</v>
      </c>
      <c r="V230" t="s">
        <v>244</v>
      </c>
      <c r="X230" t="s">
        <v>245</v>
      </c>
      <c r="AC230" t="s">
        <v>246</v>
      </c>
      <c r="AD230">
        <v>0</v>
      </c>
      <c r="AF230" t="s">
        <v>772</v>
      </c>
      <c r="AG230" s="152" t="s">
        <v>264</v>
      </c>
      <c r="AH230" t="s">
        <v>137</v>
      </c>
      <c r="AI230" s="165">
        <v>45729</v>
      </c>
      <c r="AJ230" s="152" t="s">
        <v>722</v>
      </c>
      <c r="AK230" s="166" t="s">
        <v>226</v>
      </c>
      <c r="AL230" t="s">
        <v>249</v>
      </c>
      <c r="AM230" t="s">
        <v>766</v>
      </c>
    </row>
    <row r="231" spans="1:39" x14ac:dyDescent="0.25">
      <c r="A231" s="163" t="s">
        <v>229</v>
      </c>
      <c r="B231" s="163" t="s">
        <v>230</v>
      </c>
      <c r="C231" s="163" t="s">
        <v>663</v>
      </c>
      <c r="D231" s="163" t="s">
        <v>232</v>
      </c>
      <c r="E231" s="163" t="s">
        <v>233</v>
      </c>
      <c r="F231" s="163" t="s">
        <v>234</v>
      </c>
      <c r="G231" s="163" t="s">
        <v>251</v>
      </c>
      <c r="H231" s="163" t="s">
        <v>252</v>
      </c>
      <c r="I231" s="161">
        <v>184</v>
      </c>
      <c r="J231" s="163" t="s">
        <v>693</v>
      </c>
      <c r="K231" s="163" t="s">
        <v>694</v>
      </c>
      <c r="L231" s="163" t="s">
        <v>239</v>
      </c>
      <c r="M231" s="163">
        <v>45807</v>
      </c>
      <c r="N231" s="163" t="s">
        <v>240</v>
      </c>
      <c r="O231" s="163"/>
      <c r="P231" s="163"/>
      <c r="Q231" s="163" t="s">
        <v>241</v>
      </c>
      <c r="R231" s="163"/>
      <c r="S231" s="163"/>
      <c r="T231" s="163" t="s">
        <v>698</v>
      </c>
      <c r="U231" t="s">
        <v>243</v>
      </c>
      <c r="V231" t="s">
        <v>244</v>
      </c>
      <c r="X231" t="s">
        <v>245</v>
      </c>
      <c r="AC231" t="s">
        <v>246</v>
      </c>
      <c r="AD231">
        <v>0</v>
      </c>
      <c r="AF231" s="152" t="s">
        <v>723</v>
      </c>
      <c r="AG231" s="152" t="s">
        <v>134</v>
      </c>
      <c r="AH231" s="152" t="s">
        <v>503</v>
      </c>
      <c r="AI231" s="165">
        <v>45701</v>
      </c>
      <c r="AJ231" s="152"/>
      <c r="AK231" s="152"/>
      <c r="AL231" t="s">
        <v>249</v>
      </c>
      <c r="AM231" s="152" t="s">
        <v>268</v>
      </c>
    </row>
    <row r="232" spans="1:39" x14ac:dyDescent="0.25">
      <c r="A232" s="163" t="s">
        <v>229</v>
      </c>
      <c r="B232" s="163" t="s">
        <v>230</v>
      </c>
      <c r="C232" s="163" t="s">
        <v>663</v>
      </c>
      <c r="D232" s="163" t="s">
        <v>232</v>
      </c>
      <c r="E232" s="163" t="s">
        <v>233</v>
      </c>
      <c r="F232" s="163" t="s">
        <v>234</v>
      </c>
      <c r="G232" s="163" t="s">
        <v>411</v>
      </c>
      <c r="H232" s="163" t="s">
        <v>412</v>
      </c>
      <c r="I232" s="161">
        <v>87</v>
      </c>
      <c r="J232" s="163" t="s">
        <v>693</v>
      </c>
      <c r="K232" s="163" t="s">
        <v>694</v>
      </c>
      <c r="L232" s="163" t="s">
        <v>239</v>
      </c>
      <c r="M232" s="163">
        <v>45807</v>
      </c>
      <c r="N232" s="163" t="s">
        <v>240</v>
      </c>
      <c r="O232" s="163"/>
      <c r="P232" s="163"/>
      <c r="Q232" s="163" t="s">
        <v>241</v>
      </c>
      <c r="R232" s="163"/>
      <c r="S232" s="163"/>
      <c r="T232" s="163" t="s">
        <v>699</v>
      </c>
      <c r="U232" t="s">
        <v>243</v>
      </c>
      <c r="V232" t="s">
        <v>244</v>
      </c>
      <c r="X232" t="s">
        <v>245</v>
      </c>
      <c r="AC232" t="s">
        <v>246</v>
      </c>
      <c r="AD232">
        <v>0</v>
      </c>
      <c r="AF232" s="152" t="s">
        <v>723</v>
      </c>
      <c r="AG232" s="152" t="s">
        <v>508</v>
      </c>
      <c r="AH232" s="152" t="s">
        <v>503</v>
      </c>
      <c r="AI232" s="165">
        <v>45701</v>
      </c>
      <c r="AJ232" s="152"/>
      <c r="AK232" s="152"/>
      <c r="AL232" t="s">
        <v>249</v>
      </c>
      <c r="AM232" s="152" t="s">
        <v>268</v>
      </c>
    </row>
    <row r="233" spans="1:39" x14ac:dyDescent="0.25">
      <c r="A233" s="163" t="s">
        <v>229</v>
      </c>
      <c r="B233" s="163" t="s">
        <v>230</v>
      </c>
      <c r="C233" s="163" t="s">
        <v>663</v>
      </c>
      <c r="D233" s="163" t="s">
        <v>232</v>
      </c>
      <c r="E233" s="163" t="s">
        <v>233</v>
      </c>
      <c r="F233" s="163" t="s">
        <v>234</v>
      </c>
      <c r="G233" s="163" t="s">
        <v>251</v>
      </c>
      <c r="H233" s="163" t="s">
        <v>252</v>
      </c>
      <c r="I233" s="161">
        <v>41</v>
      </c>
      <c r="J233" s="163" t="s">
        <v>693</v>
      </c>
      <c r="K233" s="163" t="s">
        <v>694</v>
      </c>
      <c r="L233" s="163" t="s">
        <v>239</v>
      </c>
      <c r="M233" s="163">
        <v>45807</v>
      </c>
      <c r="N233" s="163" t="s">
        <v>240</v>
      </c>
      <c r="O233" s="163"/>
      <c r="P233" s="163"/>
      <c r="Q233" s="163" t="s">
        <v>241</v>
      </c>
      <c r="R233" s="163"/>
      <c r="S233" s="163"/>
      <c r="T233" s="163" t="s">
        <v>700</v>
      </c>
      <c r="U233" t="s">
        <v>243</v>
      </c>
      <c r="V233" t="s">
        <v>244</v>
      </c>
      <c r="X233" t="s">
        <v>245</v>
      </c>
      <c r="AC233" t="s">
        <v>246</v>
      </c>
      <c r="AD233">
        <v>0</v>
      </c>
      <c r="AF233" s="152" t="s">
        <v>720</v>
      </c>
      <c r="AG233" s="152" t="s">
        <v>704</v>
      </c>
      <c r="AH233" s="152" t="s">
        <v>258</v>
      </c>
      <c r="AI233" s="165">
        <v>45569</v>
      </c>
      <c r="AJ233" s="152"/>
      <c r="AK233" s="152"/>
      <c r="AL233" t="s">
        <v>249</v>
      </c>
      <c r="AM233" s="152" t="s">
        <v>268</v>
      </c>
    </row>
    <row r="234" spans="1:39" x14ac:dyDescent="0.25">
      <c r="A234" s="163" t="s">
        <v>229</v>
      </c>
      <c r="B234" s="163" t="s">
        <v>230</v>
      </c>
      <c r="C234" s="163" t="s">
        <v>663</v>
      </c>
      <c r="D234" s="163" t="s">
        <v>232</v>
      </c>
      <c r="E234" s="163" t="s">
        <v>233</v>
      </c>
      <c r="F234" s="163" t="s">
        <v>234</v>
      </c>
      <c r="G234" s="163" t="s">
        <v>251</v>
      </c>
      <c r="H234" s="163" t="s">
        <v>252</v>
      </c>
      <c r="I234" s="161">
        <v>39</v>
      </c>
      <c r="J234" s="163" t="s">
        <v>693</v>
      </c>
      <c r="K234" s="163" t="s">
        <v>694</v>
      </c>
      <c r="L234" s="163" t="s">
        <v>239</v>
      </c>
      <c r="M234" s="163">
        <v>45807</v>
      </c>
      <c r="N234" s="163" t="s">
        <v>240</v>
      </c>
      <c r="O234" s="163"/>
      <c r="P234" s="163"/>
      <c r="Q234" s="163" t="s">
        <v>241</v>
      </c>
      <c r="R234" s="163"/>
      <c r="S234" s="163"/>
      <c r="T234" s="163" t="s">
        <v>701</v>
      </c>
      <c r="U234" t="s">
        <v>243</v>
      </c>
      <c r="V234" t="s">
        <v>244</v>
      </c>
      <c r="X234" t="s">
        <v>245</v>
      </c>
      <c r="AC234" t="s">
        <v>246</v>
      </c>
      <c r="AD234">
        <v>0</v>
      </c>
      <c r="AF234" s="152" t="s">
        <v>720</v>
      </c>
      <c r="AG234" s="152" t="s">
        <v>724</v>
      </c>
      <c r="AH234" s="152" t="s">
        <v>132</v>
      </c>
      <c r="AI234" s="165">
        <v>45934</v>
      </c>
      <c r="AJ234" s="152"/>
      <c r="AK234" s="152"/>
      <c r="AL234" t="s">
        <v>249</v>
      </c>
      <c r="AM234" s="152" t="s">
        <v>268</v>
      </c>
    </row>
    <row r="235" spans="1:39" x14ac:dyDescent="0.25">
      <c r="A235" s="163" t="s">
        <v>229</v>
      </c>
      <c r="B235" s="163" t="s">
        <v>230</v>
      </c>
      <c r="C235" s="163" t="s">
        <v>663</v>
      </c>
      <c r="D235" s="163" t="s">
        <v>232</v>
      </c>
      <c r="E235" s="163" t="s">
        <v>233</v>
      </c>
      <c r="F235" s="163" t="s">
        <v>234</v>
      </c>
      <c r="G235" s="163" t="s">
        <v>251</v>
      </c>
      <c r="H235" s="163" t="s">
        <v>252</v>
      </c>
      <c r="I235" s="161">
        <v>40</v>
      </c>
      <c r="J235" s="163" t="s">
        <v>693</v>
      </c>
      <c r="K235" s="163" t="s">
        <v>694</v>
      </c>
      <c r="L235" s="163" t="s">
        <v>239</v>
      </c>
      <c r="M235" s="163">
        <v>45807</v>
      </c>
      <c r="N235" s="163" t="s">
        <v>240</v>
      </c>
      <c r="O235" s="163"/>
      <c r="P235" s="163"/>
      <c r="Q235" s="163" t="s">
        <v>241</v>
      </c>
      <c r="R235" s="163"/>
      <c r="S235" s="163"/>
      <c r="T235" s="163" t="s">
        <v>702</v>
      </c>
      <c r="U235" t="s">
        <v>243</v>
      </c>
      <c r="V235" t="s">
        <v>244</v>
      </c>
      <c r="X235" t="s">
        <v>245</v>
      </c>
      <c r="AC235" t="s">
        <v>246</v>
      </c>
      <c r="AD235">
        <v>0</v>
      </c>
      <c r="AF235" s="152" t="s">
        <v>723</v>
      </c>
      <c r="AG235" s="152" t="s">
        <v>704</v>
      </c>
      <c r="AH235" s="152" t="s">
        <v>503</v>
      </c>
      <c r="AI235" s="165">
        <v>45701</v>
      </c>
      <c r="AJ235" s="152"/>
      <c r="AK235" s="152"/>
      <c r="AL235" t="s">
        <v>249</v>
      </c>
      <c r="AM235" s="152" t="s">
        <v>268</v>
      </c>
    </row>
    <row r="236" spans="1:39" x14ac:dyDescent="0.25">
      <c r="A236" s="163" t="s">
        <v>229</v>
      </c>
      <c r="B236" s="163" t="s">
        <v>230</v>
      </c>
      <c r="C236" s="163" t="s">
        <v>663</v>
      </c>
      <c r="D236" s="163" t="s">
        <v>232</v>
      </c>
      <c r="E236" s="163" t="s">
        <v>233</v>
      </c>
      <c r="F236" s="163" t="s">
        <v>234</v>
      </c>
      <c r="G236" s="163" t="s">
        <v>251</v>
      </c>
      <c r="H236" s="163" t="s">
        <v>252</v>
      </c>
      <c r="I236" s="161">
        <v>9</v>
      </c>
      <c r="J236" s="163" t="s">
        <v>693</v>
      </c>
      <c r="K236" s="163" t="s">
        <v>694</v>
      </c>
      <c r="L236" s="163" t="s">
        <v>239</v>
      </c>
      <c r="M236" s="163">
        <v>45807</v>
      </c>
      <c r="N236" s="163" t="s">
        <v>240</v>
      </c>
      <c r="O236" s="163"/>
      <c r="P236" s="163"/>
      <c r="Q236" s="163" t="s">
        <v>241</v>
      </c>
      <c r="R236" s="163"/>
      <c r="S236" s="163"/>
      <c r="T236" s="163" t="s">
        <v>702</v>
      </c>
      <c r="U236" t="s">
        <v>243</v>
      </c>
      <c r="V236" t="s">
        <v>244</v>
      </c>
      <c r="X236" t="s">
        <v>245</v>
      </c>
      <c r="AC236" t="s">
        <v>246</v>
      </c>
      <c r="AD236">
        <v>0</v>
      </c>
      <c r="AF236" s="152" t="s">
        <v>723</v>
      </c>
      <c r="AG236" s="152" t="s">
        <v>704</v>
      </c>
      <c r="AH236" s="152" t="s">
        <v>503</v>
      </c>
      <c r="AI236" s="165">
        <v>45701</v>
      </c>
      <c r="AJ236" s="152"/>
      <c r="AK236" s="152"/>
      <c r="AL236" t="s">
        <v>249</v>
      </c>
      <c r="AM236" s="152" t="s">
        <v>268</v>
      </c>
    </row>
    <row r="237" spans="1:39" x14ac:dyDescent="0.25">
      <c r="A237" s="163" t="s">
        <v>229</v>
      </c>
      <c r="B237" s="163" t="s">
        <v>230</v>
      </c>
      <c r="C237" s="163" t="s">
        <v>663</v>
      </c>
      <c r="D237" s="163" t="s">
        <v>232</v>
      </c>
      <c r="E237" s="163" t="s">
        <v>233</v>
      </c>
      <c r="F237" s="163" t="s">
        <v>234</v>
      </c>
      <c r="G237" s="163" t="s">
        <v>251</v>
      </c>
      <c r="H237" s="163" t="s">
        <v>252</v>
      </c>
      <c r="I237" s="161">
        <v>30</v>
      </c>
      <c r="J237" s="163" t="s">
        <v>693</v>
      </c>
      <c r="K237" s="163" t="s">
        <v>694</v>
      </c>
      <c r="L237" s="163" t="s">
        <v>239</v>
      </c>
      <c r="M237" s="163">
        <v>45807</v>
      </c>
      <c r="N237" s="163" t="s">
        <v>240</v>
      </c>
      <c r="O237" s="163"/>
      <c r="P237" s="163"/>
      <c r="Q237" s="163" t="s">
        <v>241</v>
      </c>
      <c r="R237" s="163"/>
      <c r="S237" s="163"/>
      <c r="T237" s="163" t="s">
        <v>703</v>
      </c>
      <c r="U237" t="s">
        <v>243</v>
      </c>
      <c r="V237" t="s">
        <v>244</v>
      </c>
      <c r="X237" t="s">
        <v>245</v>
      </c>
      <c r="AC237" t="s">
        <v>246</v>
      </c>
      <c r="AD237">
        <v>0</v>
      </c>
      <c r="AF237" s="152" t="s">
        <v>721</v>
      </c>
      <c r="AG237" s="152" t="s">
        <v>704</v>
      </c>
      <c r="AH237" s="152" t="s">
        <v>503</v>
      </c>
      <c r="AI237" s="165">
        <v>45701</v>
      </c>
      <c r="AJ237" s="152"/>
      <c r="AK237" s="152"/>
      <c r="AL237" t="s">
        <v>249</v>
      </c>
      <c r="AM237" s="152" t="s">
        <v>268</v>
      </c>
    </row>
    <row r="238" spans="1:39" x14ac:dyDescent="0.25">
      <c r="A238" s="171" t="s">
        <v>229</v>
      </c>
      <c r="B238" s="171" t="s">
        <v>230</v>
      </c>
      <c r="C238" s="171" t="s">
        <v>730</v>
      </c>
      <c r="D238" s="171" t="s">
        <v>232</v>
      </c>
      <c r="E238" s="171" t="s">
        <v>233</v>
      </c>
      <c r="F238" s="171" t="s">
        <v>234</v>
      </c>
      <c r="G238" s="171" t="s">
        <v>251</v>
      </c>
      <c r="H238" s="171" t="s">
        <v>252</v>
      </c>
      <c r="I238" s="172">
        <v>50.43</v>
      </c>
      <c r="J238" s="171" t="s">
        <v>731</v>
      </c>
      <c r="K238" s="171" t="s">
        <v>732</v>
      </c>
      <c r="L238" s="171" t="s">
        <v>239</v>
      </c>
      <c r="M238" s="173">
        <v>45832</v>
      </c>
      <c r="N238" s="171" t="s">
        <v>240</v>
      </c>
      <c r="O238" s="150"/>
      <c r="P238" s="150"/>
      <c r="Q238" s="171" t="s">
        <v>241</v>
      </c>
      <c r="R238" s="150"/>
      <c r="S238" s="150"/>
      <c r="T238" s="171" t="s">
        <v>733</v>
      </c>
      <c r="U238" s="133" t="s">
        <v>243</v>
      </c>
      <c r="V238" s="133" t="s">
        <v>244</v>
      </c>
      <c r="X238" s="133" t="s">
        <v>245</v>
      </c>
      <c r="AC238" s="133" t="s">
        <v>246</v>
      </c>
      <c r="AD238" s="133">
        <v>0</v>
      </c>
      <c r="AF238" s="152" t="s">
        <v>713</v>
      </c>
      <c r="AG238" s="152" t="s">
        <v>754</v>
      </c>
      <c r="AH238" s="152" t="s">
        <v>132</v>
      </c>
      <c r="AI238" s="165">
        <v>45791</v>
      </c>
      <c r="AJ238" s="152"/>
      <c r="AK238" s="152"/>
      <c r="AL238" t="s">
        <v>249</v>
      </c>
      <c r="AM238" t="s">
        <v>268</v>
      </c>
    </row>
    <row r="239" spans="1:39" x14ac:dyDescent="0.25">
      <c r="A239" s="171" t="s">
        <v>229</v>
      </c>
      <c r="B239" s="171" t="s">
        <v>230</v>
      </c>
      <c r="C239" s="171" t="s">
        <v>730</v>
      </c>
      <c r="D239" s="171" t="s">
        <v>232</v>
      </c>
      <c r="E239" s="171" t="s">
        <v>233</v>
      </c>
      <c r="F239" s="171" t="s">
        <v>234</v>
      </c>
      <c r="G239" s="171" t="s">
        <v>235</v>
      </c>
      <c r="H239" s="171" t="s">
        <v>236</v>
      </c>
      <c r="I239" s="172">
        <v>298.83999999999997</v>
      </c>
      <c r="J239" s="171" t="s">
        <v>734</v>
      </c>
      <c r="K239" s="171" t="s">
        <v>735</v>
      </c>
      <c r="L239" s="171" t="s">
        <v>239</v>
      </c>
      <c r="M239" s="173">
        <v>45832</v>
      </c>
      <c r="N239" s="171" t="s">
        <v>240</v>
      </c>
      <c r="O239" s="150"/>
      <c r="P239" s="150"/>
      <c r="Q239" s="171" t="s">
        <v>241</v>
      </c>
      <c r="R239" s="150"/>
      <c r="S239" s="150"/>
      <c r="T239" s="171" t="s">
        <v>736</v>
      </c>
      <c r="U239" s="133" t="s">
        <v>243</v>
      </c>
      <c r="V239" s="133" t="s">
        <v>244</v>
      </c>
      <c r="X239" s="133" t="s">
        <v>245</v>
      </c>
      <c r="AC239" s="133" t="s">
        <v>246</v>
      </c>
      <c r="AD239" s="133">
        <v>0</v>
      </c>
      <c r="AF239" s="152" t="s">
        <v>755</v>
      </c>
      <c r="AG239" s="152" t="s">
        <v>264</v>
      </c>
      <c r="AH239" s="152" t="s">
        <v>258</v>
      </c>
      <c r="AI239" s="165">
        <v>45827</v>
      </c>
      <c r="AJ239" s="152"/>
      <c r="AK239" s="152"/>
      <c r="AL239" t="s">
        <v>249</v>
      </c>
      <c r="AM239" t="s">
        <v>268</v>
      </c>
    </row>
    <row r="240" spans="1:39" x14ac:dyDescent="0.25">
      <c r="A240" s="171" t="s">
        <v>229</v>
      </c>
      <c r="B240" s="171" t="s">
        <v>230</v>
      </c>
      <c r="C240" s="171" t="s">
        <v>730</v>
      </c>
      <c r="D240" s="171" t="s">
        <v>232</v>
      </c>
      <c r="E240" s="171" t="s">
        <v>233</v>
      </c>
      <c r="F240" s="171" t="s">
        <v>234</v>
      </c>
      <c r="G240" s="171" t="s">
        <v>235</v>
      </c>
      <c r="H240" s="171" t="s">
        <v>236</v>
      </c>
      <c r="I240" s="172">
        <v>-360.99</v>
      </c>
      <c r="J240" s="171" t="s">
        <v>737</v>
      </c>
      <c r="K240" s="171" t="s">
        <v>738</v>
      </c>
      <c r="L240" s="171" t="s">
        <v>239</v>
      </c>
      <c r="M240" s="173">
        <v>45832</v>
      </c>
      <c r="N240" s="171" t="s">
        <v>265</v>
      </c>
      <c r="O240" s="150"/>
      <c r="P240" s="150"/>
      <c r="Q240" s="171" t="s">
        <v>241</v>
      </c>
      <c r="R240" s="150"/>
      <c r="S240" s="150"/>
      <c r="T240" s="171" t="s">
        <v>739</v>
      </c>
      <c r="U240" s="133" t="s">
        <v>243</v>
      </c>
      <c r="V240" s="133" t="s">
        <v>244</v>
      </c>
      <c r="X240" s="133" t="s">
        <v>245</v>
      </c>
      <c r="AC240" s="133" t="s">
        <v>246</v>
      </c>
      <c r="AD240" s="133">
        <v>0</v>
      </c>
      <c r="AF240" t="s">
        <v>775</v>
      </c>
      <c r="AG240" s="152" t="s">
        <v>264</v>
      </c>
      <c r="AH240" s="152" t="s">
        <v>503</v>
      </c>
      <c r="AI240" s="165">
        <v>45860</v>
      </c>
      <c r="AJ240" s="152" t="s">
        <v>756</v>
      </c>
      <c r="AK240" s="166" t="s">
        <v>226</v>
      </c>
      <c r="AL240" t="s">
        <v>249</v>
      </c>
      <c r="AM240" t="s">
        <v>766</v>
      </c>
    </row>
    <row r="241" spans="1:39" x14ac:dyDescent="0.25">
      <c r="A241" s="171" t="s">
        <v>229</v>
      </c>
      <c r="B241" s="171" t="s">
        <v>230</v>
      </c>
      <c r="C241" s="171" t="s">
        <v>730</v>
      </c>
      <c r="D241" s="171" t="s">
        <v>232</v>
      </c>
      <c r="E241" s="171" t="s">
        <v>233</v>
      </c>
      <c r="F241" s="171" t="s">
        <v>234</v>
      </c>
      <c r="G241" s="171" t="s">
        <v>235</v>
      </c>
      <c r="H241" s="171" t="s">
        <v>236</v>
      </c>
      <c r="I241" s="172">
        <v>-505.22</v>
      </c>
      <c r="J241" s="171" t="s">
        <v>737</v>
      </c>
      <c r="K241" s="171" t="s">
        <v>738</v>
      </c>
      <c r="L241" s="171" t="s">
        <v>239</v>
      </c>
      <c r="M241" s="173">
        <v>45832</v>
      </c>
      <c r="N241" s="171" t="s">
        <v>265</v>
      </c>
      <c r="O241" s="150"/>
      <c r="P241" s="150"/>
      <c r="Q241" s="171" t="s">
        <v>241</v>
      </c>
      <c r="R241" s="150"/>
      <c r="S241" s="150"/>
      <c r="T241" s="171" t="s">
        <v>646</v>
      </c>
      <c r="U241" s="133" t="s">
        <v>243</v>
      </c>
      <c r="V241" s="133" t="s">
        <v>244</v>
      </c>
      <c r="X241" s="133" t="s">
        <v>245</v>
      </c>
      <c r="AC241" s="133" t="s">
        <v>246</v>
      </c>
      <c r="AD241" s="133">
        <v>0</v>
      </c>
      <c r="AF241" t="s">
        <v>774</v>
      </c>
      <c r="AG241" s="152" t="s">
        <v>264</v>
      </c>
      <c r="AH241" s="152" t="s">
        <v>503</v>
      </c>
      <c r="AI241" s="165">
        <v>45779</v>
      </c>
      <c r="AJ241" s="152" t="s">
        <v>758</v>
      </c>
      <c r="AK241" s="166" t="s">
        <v>226</v>
      </c>
      <c r="AL241" t="s">
        <v>249</v>
      </c>
      <c r="AM241" s="177" t="s">
        <v>766</v>
      </c>
    </row>
    <row r="242" spans="1:39" x14ac:dyDescent="0.25">
      <c r="A242" s="171" t="s">
        <v>229</v>
      </c>
      <c r="B242" s="171" t="s">
        <v>230</v>
      </c>
      <c r="C242" s="171" t="s">
        <v>730</v>
      </c>
      <c r="D242" s="171" t="s">
        <v>232</v>
      </c>
      <c r="E242" s="171" t="s">
        <v>233</v>
      </c>
      <c r="F242" s="171" t="s">
        <v>234</v>
      </c>
      <c r="G242" s="171" t="s">
        <v>235</v>
      </c>
      <c r="H242" s="171" t="s">
        <v>236</v>
      </c>
      <c r="I242" s="172">
        <v>-314.58999999999997</v>
      </c>
      <c r="J242" s="171" t="s">
        <v>737</v>
      </c>
      <c r="K242" s="171" t="s">
        <v>738</v>
      </c>
      <c r="L242" s="171" t="s">
        <v>239</v>
      </c>
      <c r="M242" s="173">
        <v>45832</v>
      </c>
      <c r="N242" s="171" t="s">
        <v>265</v>
      </c>
      <c r="O242" s="150"/>
      <c r="P242" s="150"/>
      <c r="Q242" s="171" t="s">
        <v>241</v>
      </c>
      <c r="R242" s="150"/>
      <c r="S242" s="150"/>
      <c r="T242" s="171" t="s">
        <v>657</v>
      </c>
      <c r="U242" s="133" t="s">
        <v>243</v>
      </c>
      <c r="V242" s="133" t="s">
        <v>244</v>
      </c>
      <c r="X242" s="133" t="s">
        <v>245</v>
      </c>
      <c r="AC242" s="133" t="s">
        <v>246</v>
      </c>
      <c r="AD242" s="133">
        <v>0</v>
      </c>
      <c r="AF242" s="152" t="s">
        <v>773</v>
      </c>
      <c r="AG242" s="152" t="s">
        <v>264</v>
      </c>
      <c r="AH242" s="152" t="s">
        <v>709</v>
      </c>
      <c r="AI242" s="165">
        <v>45782</v>
      </c>
      <c r="AJ242" s="152" t="s">
        <v>758</v>
      </c>
      <c r="AK242" s="166" t="s">
        <v>226</v>
      </c>
      <c r="AL242" t="s">
        <v>249</v>
      </c>
      <c r="AM242" s="152" t="s">
        <v>766</v>
      </c>
    </row>
    <row r="243" spans="1:39" x14ac:dyDescent="0.25">
      <c r="A243" s="171" t="s">
        <v>229</v>
      </c>
      <c r="B243" s="171" t="s">
        <v>230</v>
      </c>
      <c r="C243" s="171" t="s">
        <v>730</v>
      </c>
      <c r="D243" s="171" t="s">
        <v>232</v>
      </c>
      <c r="E243" s="171" t="s">
        <v>233</v>
      </c>
      <c r="F243" s="171" t="s">
        <v>234</v>
      </c>
      <c r="G243" s="171" t="s">
        <v>251</v>
      </c>
      <c r="H243" s="171" t="s">
        <v>252</v>
      </c>
      <c r="I243" s="172">
        <v>11.2</v>
      </c>
      <c r="J243" s="171" t="s">
        <v>740</v>
      </c>
      <c r="K243" s="171" t="s">
        <v>741</v>
      </c>
      <c r="L243" s="171" t="s">
        <v>239</v>
      </c>
      <c r="M243" s="173">
        <v>45832</v>
      </c>
      <c r="N243" s="171" t="s">
        <v>240</v>
      </c>
      <c r="O243" s="150"/>
      <c r="P243" s="150"/>
      <c r="Q243" s="171" t="s">
        <v>241</v>
      </c>
      <c r="R243" s="150"/>
      <c r="S243" s="150"/>
      <c r="T243" s="171" t="s">
        <v>742</v>
      </c>
      <c r="U243" s="133" t="s">
        <v>243</v>
      </c>
      <c r="V243" s="133" t="s">
        <v>244</v>
      </c>
      <c r="X243" s="133" t="s">
        <v>245</v>
      </c>
      <c r="AC243" s="133" t="s">
        <v>246</v>
      </c>
      <c r="AD243" s="133">
        <v>0</v>
      </c>
      <c r="AF243" s="152" t="s">
        <v>755</v>
      </c>
      <c r="AG243" s="152" t="s">
        <v>496</v>
      </c>
      <c r="AH243" s="152" t="s">
        <v>258</v>
      </c>
      <c r="AI243" s="165">
        <v>45827</v>
      </c>
      <c r="AJ243" s="152"/>
      <c r="AK243" s="152"/>
      <c r="AL243" t="s">
        <v>249</v>
      </c>
      <c r="AM243" t="s">
        <v>268</v>
      </c>
    </row>
    <row r="244" spans="1:39" x14ac:dyDescent="0.25">
      <c r="A244" s="171" t="s">
        <v>229</v>
      </c>
      <c r="B244" s="171" t="s">
        <v>230</v>
      </c>
      <c r="C244" s="171" t="s">
        <v>730</v>
      </c>
      <c r="D244" s="171" t="s">
        <v>232</v>
      </c>
      <c r="E244" s="171" t="s">
        <v>233</v>
      </c>
      <c r="F244" s="171" t="s">
        <v>234</v>
      </c>
      <c r="G244" s="171" t="s">
        <v>251</v>
      </c>
      <c r="H244" s="171" t="s">
        <v>252</v>
      </c>
      <c r="I244" s="172">
        <v>74.78</v>
      </c>
      <c r="J244" s="171" t="s">
        <v>740</v>
      </c>
      <c r="K244" s="171" t="s">
        <v>741</v>
      </c>
      <c r="L244" s="171" t="s">
        <v>239</v>
      </c>
      <c r="M244" s="173">
        <v>45832</v>
      </c>
      <c r="N244" s="171" t="s">
        <v>240</v>
      </c>
      <c r="O244" s="150"/>
      <c r="P244" s="150"/>
      <c r="Q244" s="171" t="s">
        <v>241</v>
      </c>
      <c r="R244" s="150"/>
      <c r="S244" s="150"/>
      <c r="T244" s="171" t="s">
        <v>743</v>
      </c>
      <c r="U244" s="133" t="s">
        <v>243</v>
      </c>
      <c r="V244" s="133" t="s">
        <v>244</v>
      </c>
      <c r="X244" s="133" t="s">
        <v>245</v>
      </c>
      <c r="AC244" s="133" t="s">
        <v>246</v>
      </c>
      <c r="AD244" s="133">
        <v>0</v>
      </c>
      <c r="AF244" s="152" t="s">
        <v>617</v>
      </c>
      <c r="AG244" s="152" t="s">
        <v>754</v>
      </c>
      <c r="AH244" s="152" t="s">
        <v>132</v>
      </c>
      <c r="AI244" s="165">
        <v>45750</v>
      </c>
      <c r="AJ244" s="152"/>
      <c r="AK244" s="152"/>
      <c r="AL244" t="s">
        <v>249</v>
      </c>
      <c r="AM244" s="152" t="s">
        <v>268</v>
      </c>
    </row>
    <row r="245" spans="1:39" x14ac:dyDescent="0.25">
      <c r="A245" s="171" t="s">
        <v>229</v>
      </c>
      <c r="B245" s="171" t="s">
        <v>230</v>
      </c>
      <c r="C245" s="171" t="s">
        <v>730</v>
      </c>
      <c r="D245" s="171" t="s">
        <v>232</v>
      </c>
      <c r="E245" s="171" t="s">
        <v>233</v>
      </c>
      <c r="F245" s="171" t="s">
        <v>234</v>
      </c>
      <c r="G245" s="171" t="s">
        <v>251</v>
      </c>
      <c r="H245" s="171" t="s">
        <v>252</v>
      </c>
      <c r="I245" s="172">
        <v>11.2</v>
      </c>
      <c r="J245" s="171" t="s">
        <v>740</v>
      </c>
      <c r="K245" s="171" t="s">
        <v>741</v>
      </c>
      <c r="L245" s="171" t="s">
        <v>239</v>
      </c>
      <c r="M245" s="173">
        <v>45832</v>
      </c>
      <c r="N245" s="171" t="s">
        <v>240</v>
      </c>
      <c r="O245" s="150"/>
      <c r="P245" s="150"/>
      <c r="Q245" s="171" t="s">
        <v>241</v>
      </c>
      <c r="R245" s="150"/>
      <c r="S245" s="150"/>
      <c r="T245" s="171" t="s">
        <v>744</v>
      </c>
      <c r="U245" s="133" t="s">
        <v>243</v>
      </c>
      <c r="V245" s="133" t="s">
        <v>244</v>
      </c>
      <c r="X245" s="133" t="s">
        <v>245</v>
      </c>
      <c r="AC245" s="133" t="s">
        <v>246</v>
      </c>
      <c r="AD245" s="133">
        <v>0</v>
      </c>
      <c r="AF245" s="152" t="s">
        <v>609</v>
      </c>
      <c r="AG245" s="152" t="s">
        <v>496</v>
      </c>
      <c r="AH245" s="152" t="s">
        <v>132</v>
      </c>
      <c r="AI245" s="165">
        <v>45853</v>
      </c>
      <c r="AJ245" s="152"/>
      <c r="AK245" s="152"/>
      <c r="AL245" t="s">
        <v>249</v>
      </c>
      <c r="AM245" t="s">
        <v>634</v>
      </c>
    </row>
    <row r="246" spans="1:39" x14ac:dyDescent="0.25">
      <c r="A246" s="171" t="s">
        <v>229</v>
      </c>
      <c r="B246" s="171" t="s">
        <v>230</v>
      </c>
      <c r="C246" s="171" t="s">
        <v>730</v>
      </c>
      <c r="D246" s="171" t="s">
        <v>232</v>
      </c>
      <c r="E246" s="171" t="s">
        <v>233</v>
      </c>
      <c r="F246" s="171" t="s">
        <v>234</v>
      </c>
      <c r="G246" s="171" t="s">
        <v>235</v>
      </c>
      <c r="H246" s="171" t="s">
        <v>236</v>
      </c>
      <c r="I246" s="172">
        <v>26.7</v>
      </c>
      <c r="J246" s="171" t="s">
        <v>745</v>
      </c>
      <c r="K246" s="171" t="s">
        <v>746</v>
      </c>
      <c r="L246" s="171" t="s">
        <v>239</v>
      </c>
      <c r="M246" s="173">
        <v>45832</v>
      </c>
      <c r="N246" s="171" t="s">
        <v>240</v>
      </c>
      <c r="O246" s="150"/>
      <c r="P246" s="150"/>
      <c r="Q246" s="171" t="s">
        <v>241</v>
      </c>
      <c r="R246" s="150"/>
      <c r="S246" s="150"/>
      <c r="T246" s="171" t="s">
        <v>747</v>
      </c>
      <c r="U246" s="133" t="s">
        <v>243</v>
      </c>
      <c r="V246" s="133" t="s">
        <v>244</v>
      </c>
      <c r="X246" s="133" t="s">
        <v>245</v>
      </c>
      <c r="AC246" s="133" t="s">
        <v>246</v>
      </c>
      <c r="AD246" s="133">
        <v>0</v>
      </c>
      <c r="AF246" s="152" t="s">
        <v>609</v>
      </c>
      <c r="AG246" s="152" t="s">
        <v>496</v>
      </c>
      <c r="AH246" s="152" t="s">
        <v>132</v>
      </c>
      <c r="AI246" s="165">
        <v>45853</v>
      </c>
      <c r="AJ246" s="152" t="s">
        <v>759</v>
      </c>
      <c r="AK246" s="152"/>
      <c r="AL246" t="s">
        <v>249</v>
      </c>
      <c r="AM246" t="s">
        <v>634</v>
      </c>
    </row>
    <row r="247" spans="1:39" x14ac:dyDescent="0.25">
      <c r="A247" s="171" t="s">
        <v>229</v>
      </c>
      <c r="B247" s="171" t="s">
        <v>230</v>
      </c>
      <c r="C247" s="171" t="s">
        <v>730</v>
      </c>
      <c r="D247" s="171" t="s">
        <v>232</v>
      </c>
      <c r="E247" s="171" t="s">
        <v>233</v>
      </c>
      <c r="F247" s="171" t="s">
        <v>234</v>
      </c>
      <c r="G247" s="171" t="s">
        <v>235</v>
      </c>
      <c r="H247" s="171" t="s">
        <v>236</v>
      </c>
      <c r="I247" s="172">
        <v>518.36</v>
      </c>
      <c r="J247" s="171" t="s">
        <v>748</v>
      </c>
      <c r="K247" s="171" t="s">
        <v>749</v>
      </c>
      <c r="L247" s="171" t="s">
        <v>239</v>
      </c>
      <c r="M247" s="173">
        <v>45838</v>
      </c>
      <c r="N247" s="171" t="s">
        <v>240</v>
      </c>
      <c r="O247" s="150"/>
      <c r="P247" s="150"/>
      <c r="Q247" s="171" t="s">
        <v>241</v>
      </c>
      <c r="R247" s="150"/>
      <c r="S247" s="150"/>
      <c r="T247" s="171" t="s">
        <v>692</v>
      </c>
      <c r="U247" s="133" t="s">
        <v>243</v>
      </c>
      <c r="V247" s="133" t="s">
        <v>244</v>
      </c>
      <c r="X247" s="133" t="s">
        <v>245</v>
      </c>
      <c r="AC247" s="133" t="s">
        <v>246</v>
      </c>
      <c r="AD247" s="133">
        <v>0</v>
      </c>
      <c r="AF247" s="152" t="s">
        <v>760</v>
      </c>
      <c r="AG247" s="152" t="s">
        <v>762</v>
      </c>
      <c r="AH247" s="152" t="s">
        <v>130</v>
      </c>
      <c r="AI247" s="165">
        <v>45834</v>
      </c>
      <c r="AJ247" s="152"/>
      <c r="AK247" s="152"/>
      <c r="AL247" t="s">
        <v>249</v>
      </c>
      <c r="AM247" t="s">
        <v>268</v>
      </c>
    </row>
    <row r="248" spans="1:39" x14ac:dyDescent="0.25">
      <c r="A248" s="171" t="s">
        <v>229</v>
      </c>
      <c r="B248" s="171" t="s">
        <v>230</v>
      </c>
      <c r="C248" s="171" t="s">
        <v>730</v>
      </c>
      <c r="D248" s="171" t="s">
        <v>232</v>
      </c>
      <c r="E248" s="171" t="s">
        <v>233</v>
      </c>
      <c r="F248" s="171" t="s">
        <v>234</v>
      </c>
      <c r="G248" s="171" t="s">
        <v>251</v>
      </c>
      <c r="H248" s="171" t="s">
        <v>252</v>
      </c>
      <c r="I248" s="172">
        <v>30.05</v>
      </c>
      <c r="J248" s="171" t="s">
        <v>748</v>
      </c>
      <c r="K248" s="171" t="s">
        <v>749</v>
      </c>
      <c r="L248" s="171" t="s">
        <v>239</v>
      </c>
      <c r="M248" s="173">
        <v>45838</v>
      </c>
      <c r="N248" s="171" t="s">
        <v>240</v>
      </c>
      <c r="O248" s="150"/>
      <c r="P248" s="150"/>
      <c r="Q248" s="171" t="s">
        <v>241</v>
      </c>
      <c r="R248" s="150"/>
      <c r="S248" s="150"/>
      <c r="T248" s="171" t="s">
        <v>692</v>
      </c>
      <c r="U248" s="133" t="s">
        <v>243</v>
      </c>
      <c r="V248" s="133" t="s">
        <v>244</v>
      </c>
      <c r="X248" s="133" t="s">
        <v>245</v>
      </c>
      <c r="AC248" s="133" t="s">
        <v>246</v>
      </c>
      <c r="AD248" s="133">
        <v>0</v>
      </c>
      <c r="AF248" s="152" t="s">
        <v>760</v>
      </c>
      <c r="AG248" s="152" t="s">
        <v>496</v>
      </c>
      <c r="AH248" s="152" t="s">
        <v>132</v>
      </c>
      <c r="AI248" s="165">
        <v>45834</v>
      </c>
      <c r="AJ248" s="152"/>
      <c r="AK248" s="152"/>
      <c r="AL248" t="s">
        <v>249</v>
      </c>
      <c r="AM248" t="s">
        <v>268</v>
      </c>
    </row>
    <row r="249" spans="1:39" x14ac:dyDescent="0.25">
      <c r="A249" s="171" t="s">
        <v>229</v>
      </c>
      <c r="B249" s="171" t="s">
        <v>230</v>
      </c>
      <c r="C249" s="171" t="s">
        <v>730</v>
      </c>
      <c r="D249" s="171" t="s">
        <v>232</v>
      </c>
      <c r="E249" s="171" t="s">
        <v>233</v>
      </c>
      <c r="F249" s="171" t="s">
        <v>234</v>
      </c>
      <c r="G249" s="171" t="s">
        <v>292</v>
      </c>
      <c r="H249" s="171" t="s">
        <v>293</v>
      </c>
      <c r="I249" s="172">
        <v>900</v>
      </c>
      <c r="J249" s="171" t="s">
        <v>750</v>
      </c>
      <c r="K249" s="171" t="s">
        <v>751</v>
      </c>
      <c r="L249" s="171" t="s">
        <v>752</v>
      </c>
      <c r="M249" s="173">
        <v>45838</v>
      </c>
      <c r="N249" s="171" t="s">
        <v>240</v>
      </c>
      <c r="O249" s="150"/>
      <c r="P249" s="150"/>
      <c r="Q249" s="171" t="s">
        <v>241</v>
      </c>
      <c r="R249" s="150"/>
      <c r="S249" s="150"/>
      <c r="T249" s="171" t="s">
        <v>595</v>
      </c>
      <c r="U249" s="133" t="s">
        <v>243</v>
      </c>
      <c r="V249" s="133" t="s">
        <v>244</v>
      </c>
      <c r="X249" s="133" t="s">
        <v>245</v>
      </c>
      <c r="AC249" s="133" t="s">
        <v>246</v>
      </c>
      <c r="AD249" s="133">
        <v>0</v>
      </c>
      <c r="AF249" s="152" t="s">
        <v>301</v>
      </c>
      <c r="AG249" s="152" t="s">
        <v>172</v>
      </c>
      <c r="AH249" s="152" t="s">
        <v>132</v>
      </c>
      <c r="AI249" s="165">
        <v>45818</v>
      </c>
      <c r="AJ249" s="152"/>
      <c r="AK249" s="152"/>
      <c r="AL249" t="s">
        <v>249</v>
      </c>
      <c r="AM249" t="s">
        <v>268</v>
      </c>
    </row>
    <row r="250" spans="1:39" x14ac:dyDescent="0.25">
      <c r="A250" s="171" t="s">
        <v>229</v>
      </c>
      <c r="B250" s="171" t="s">
        <v>230</v>
      </c>
      <c r="C250" s="171" t="s">
        <v>730</v>
      </c>
      <c r="D250" s="171" t="s">
        <v>232</v>
      </c>
      <c r="E250" s="171" t="s">
        <v>233</v>
      </c>
      <c r="F250" s="171" t="s">
        <v>234</v>
      </c>
      <c r="G250" s="171" t="s">
        <v>292</v>
      </c>
      <c r="H250" s="171" t="s">
        <v>293</v>
      </c>
      <c r="I250" s="172">
        <v>900</v>
      </c>
      <c r="J250" s="171"/>
      <c r="K250" s="171" t="s">
        <v>753</v>
      </c>
      <c r="L250" s="171" t="s">
        <v>295</v>
      </c>
      <c r="M250" s="173">
        <v>45821</v>
      </c>
      <c r="N250" s="171" t="s">
        <v>296</v>
      </c>
      <c r="O250" s="171" t="s">
        <v>297</v>
      </c>
      <c r="P250" s="171" t="s">
        <v>298</v>
      </c>
      <c r="Q250" s="171"/>
      <c r="R250" s="150"/>
      <c r="S250" s="150"/>
      <c r="T250" s="171" t="s">
        <v>595</v>
      </c>
      <c r="U250" s="133" t="s">
        <v>243</v>
      </c>
      <c r="V250" s="133" t="s">
        <v>244</v>
      </c>
      <c r="X250" s="133" t="s">
        <v>245</v>
      </c>
      <c r="Z250" s="133" t="s">
        <v>300</v>
      </c>
      <c r="AC250" s="133" t="s">
        <v>246</v>
      </c>
      <c r="AD250" s="133">
        <v>10</v>
      </c>
      <c r="AE250" s="133" t="s">
        <v>596</v>
      </c>
      <c r="AF250" s="152" t="s">
        <v>301</v>
      </c>
      <c r="AG250" s="152" t="s">
        <v>172</v>
      </c>
      <c r="AH250" s="152" t="s">
        <v>132</v>
      </c>
      <c r="AI250" s="165">
        <v>45856</v>
      </c>
      <c r="AJ250" s="152"/>
      <c r="AK250" s="152"/>
      <c r="AL250" t="s">
        <v>249</v>
      </c>
      <c r="AM250" t="s">
        <v>268</v>
      </c>
    </row>
    <row r="251" spans="1:39" x14ac:dyDescent="0.25">
      <c r="AI251" s="148" t="str">
        <f t="shared" ref="AI251:AI261" si="4">RIGHT(T251,10)</f>
        <v/>
      </c>
    </row>
    <row r="252" spans="1:39" x14ac:dyDescent="0.25">
      <c r="AI252" s="148" t="str">
        <f t="shared" si="4"/>
        <v/>
      </c>
    </row>
    <row r="253" spans="1:39" x14ac:dyDescent="0.25">
      <c r="AI253" s="148" t="str">
        <f t="shared" si="4"/>
        <v/>
      </c>
    </row>
    <row r="254" spans="1:39" x14ac:dyDescent="0.25">
      <c r="AI254" s="148" t="str">
        <f t="shared" si="4"/>
        <v/>
      </c>
    </row>
    <row r="255" spans="1:39" x14ac:dyDescent="0.25">
      <c r="AI255" s="148" t="str">
        <f t="shared" si="4"/>
        <v/>
      </c>
    </row>
    <row r="256" spans="1:39" x14ac:dyDescent="0.25">
      <c r="AI256" s="148" t="str">
        <f t="shared" si="4"/>
        <v/>
      </c>
    </row>
    <row r="257" spans="35:35" x14ac:dyDescent="0.25">
      <c r="AI257" s="148" t="str">
        <f t="shared" si="4"/>
        <v/>
      </c>
    </row>
    <row r="258" spans="35:35" x14ac:dyDescent="0.25">
      <c r="AI258" s="148" t="str">
        <f t="shared" si="4"/>
        <v/>
      </c>
    </row>
    <row r="259" spans="35:35" x14ac:dyDescent="0.25">
      <c r="AI259" s="148" t="str">
        <f t="shared" si="4"/>
        <v/>
      </c>
    </row>
    <row r="260" spans="35:35" x14ac:dyDescent="0.25">
      <c r="AI260" s="148" t="str">
        <f t="shared" si="4"/>
        <v/>
      </c>
    </row>
    <row r="261" spans="35:35" x14ac:dyDescent="0.25">
      <c r="AI261" s="148" t="str">
        <f t="shared" si="4"/>
        <v/>
      </c>
    </row>
    <row r="262" spans="35:35" x14ac:dyDescent="0.25">
      <c r="AI262" s="148" t="str">
        <f t="shared" ref="AI262:AI325" si="5">RIGHT(T262,10)</f>
        <v/>
      </c>
    </row>
    <row r="263" spans="35:35" x14ac:dyDescent="0.25">
      <c r="AI263" s="148" t="str">
        <f t="shared" si="5"/>
        <v/>
      </c>
    </row>
    <row r="264" spans="35:35" x14ac:dyDescent="0.25">
      <c r="AI264" s="148" t="str">
        <f t="shared" si="5"/>
        <v/>
      </c>
    </row>
    <row r="265" spans="35:35" x14ac:dyDescent="0.25">
      <c r="AI265" s="148" t="str">
        <f t="shared" si="5"/>
        <v/>
      </c>
    </row>
    <row r="266" spans="35:35" x14ac:dyDescent="0.25">
      <c r="AI266" s="148" t="str">
        <f t="shared" si="5"/>
        <v/>
      </c>
    </row>
    <row r="267" spans="35:35" x14ac:dyDescent="0.25">
      <c r="AI267" s="148" t="str">
        <f t="shared" si="5"/>
        <v/>
      </c>
    </row>
    <row r="268" spans="35:35" x14ac:dyDescent="0.25">
      <c r="AI268" s="148" t="str">
        <f t="shared" si="5"/>
        <v/>
      </c>
    </row>
    <row r="269" spans="35:35" x14ac:dyDescent="0.25">
      <c r="AI269" s="148" t="str">
        <f t="shared" si="5"/>
        <v/>
      </c>
    </row>
    <row r="270" spans="35:35" x14ac:dyDescent="0.25">
      <c r="AI270" s="148" t="str">
        <f t="shared" si="5"/>
        <v/>
      </c>
    </row>
    <row r="271" spans="35:35" x14ac:dyDescent="0.25">
      <c r="AI271" s="148" t="str">
        <f t="shared" si="5"/>
        <v/>
      </c>
    </row>
    <row r="272" spans="35:35" x14ac:dyDescent="0.25">
      <c r="AI272" s="148" t="str">
        <f t="shared" si="5"/>
        <v/>
      </c>
    </row>
    <row r="273" spans="35:35" x14ac:dyDescent="0.25">
      <c r="AI273" s="148" t="str">
        <f t="shared" si="5"/>
        <v/>
      </c>
    </row>
    <row r="274" spans="35:35" x14ac:dyDescent="0.25">
      <c r="AI274" s="148" t="str">
        <f t="shared" si="5"/>
        <v/>
      </c>
    </row>
    <row r="275" spans="35:35" x14ac:dyDescent="0.25">
      <c r="AI275" s="148" t="str">
        <f t="shared" si="5"/>
        <v/>
      </c>
    </row>
    <row r="276" spans="35:35" x14ac:dyDescent="0.25">
      <c r="AI276" s="148" t="str">
        <f t="shared" si="5"/>
        <v/>
      </c>
    </row>
    <row r="277" spans="35:35" x14ac:dyDescent="0.25">
      <c r="AI277" s="148" t="str">
        <f t="shared" si="5"/>
        <v/>
      </c>
    </row>
    <row r="278" spans="35:35" x14ac:dyDescent="0.25">
      <c r="AI278" s="148" t="str">
        <f t="shared" si="5"/>
        <v/>
      </c>
    </row>
    <row r="279" spans="35:35" x14ac:dyDescent="0.25">
      <c r="AI279" s="148" t="str">
        <f t="shared" si="5"/>
        <v/>
      </c>
    </row>
    <row r="280" spans="35:35" x14ac:dyDescent="0.25">
      <c r="AI280" s="148" t="str">
        <f t="shared" si="5"/>
        <v/>
      </c>
    </row>
    <row r="281" spans="35:35" x14ac:dyDescent="0.25">
      <c r="AI281" s="148" t="str">
        <f t="shared" si="5"/>
        <v/>
      </c>
    </row>
    <row r="282" spans="35:35" x14ac:dyDescent="0.25">
      <c r="AI282" s="148" t="str">
        <f t="shared" si="5"/>
        <v/>
      </c>
    </row>
    <row r="283" spans="35:35" x14ac:dyDescent="0.25">
      <c r="AI283" s="148" t="str">
        <f t="shared" si="5"/>
        <v/>
      </c>
    </row>
    <row r="284" spans="35:35" x14ac:dyDescent="0.25">
      <c r="AI284" s="148" t="str">
        <f t="shared" si="5"/>
        <v/>
      </c>
    </row>
    <row r="285" spans="35:35" x14ac:dyDescent="0.25">
      <c r="AI285" s="148" t="str">
        <f t="shared" si="5"/>
        <v/>
      </c>
    </row>
    <row r="286" spans="35:35" x14ac:dyDescent="0.25">
      <c r="AI286" s="148" t="str">
        <f t="shared" si="5"/>
        <v/>
      </c>
    </row>
    <row r="287" spans="35:35" x14ac:dyDescent="0.25">
      <c r="AI287" s="148" t="str">
        <f t="shared" si="5"/>
        <v/>
      </c>
    </row>
    <row r="288" spans="35:35" x14ac:dyDescent="0.25">
      <c r="AI288" s="148" t="str">
        <f t="shared" si="5"/>
        <v/>
      </c>
    </row>
    <row r="289" spans="35:35" x14ac:dyDescent="0.25">
      <c r="AI289" s="148" t="str">
        <f t="shared" si="5"/>
        <v/>
      </c>
    </row>
    <row r="290" spans="35:35" x14ac:dyDescent="0.25">
      <c r="AI290" s="148" t="str">
        <f t="shared" si="5"/>
        <v/>
      </c>
    </row>
    <row r="291" spans="35:35" x14ac:dyDescent="0.25">
      <c r="AI291" s="148" t="str">
        <f t="shared" si="5"/>
        <v/>
      </c>
    </row>
    <row r="292" spans="35:35" x14ac:dyDescent="0.25">
      <c r="AI292" s="148" t="str">
        <f t="shared" si="5"/>
        <v/>
      </c>
    </row>
    <row r="293" spans="35:35" x14ac:dyDescent="0.25">
      <c r="AI293" s="148" t="str">
        <f t="shared" si="5"/>
        <v/>
      </c>
    </row>
    <row r="294" spans="35:35" x14ac:dyDescent="0.25">
      <c r="AI294" s="148" t="str">
        <f t="shared" si="5"/>
        <v/>
      </c>
    </row>
    <row r="295" spans="35:35" x14ac:dyDescent="0.25">
      <c r="AI295" s="148" t="str">
        <f t="shared" si="5"/>
        <v/>
      </c>
    </row>
    <row r="296" spans="35:35" x14ac:dyDescent="0.25">
      <c r="AI296" s="148" t="str">
        <f t="shared" si="5"/>
        <v/>
      </c>
    </row>
    <row r="297" spans="35:35" x14ac:dyDescent="0.25">
      <c r="AI297" s="148" t="str">
        <f t="shared" si="5"/>
        <v/>
      </c>
    </row>
    <row r="298" spans="35:35" x14ac:dyDescent="0.25">
      <c r="AI298" s="148" t="str">
        <f t="shared" si="5"/>
        <v/>
      </c>
    </row>
    <row r="299" spans="35:35" x14ac:dyDescent="0.25">
      <c r="AI299" s="148" t="str">
        <f t="shared" si="5"/>
        <v/>
      </c>
    </row>
    <row r="300" spans="35:35" x14ac:dyDescent="0.25">
      <c r="AI300" s="148" t="str">
        <f t="shared" si="5"/>
        <v/>
      </c>
    </row>
    <row r="301" spans="35:35" x14ac:dyDescent="0.25">
      <c r="AI301" s="148" t="str">
        <f t="shared" si="5"/>
        <v/>
      </c>
    </row>
    <row r="302" spans="35:35" x14ac:dyDescent="0.25">
      <c r="AI302" s="148" t="str">
        <f t="shared" si="5"/>
        <v/>
      </c>
    </row>
    <row r="303" spans="35:35" x14ac:dyDescent="0.25">
      <c r="AI303" s="148" t="str">
        <f t="shared" si="5"/>
        <v/>
      </c>
    </row>
    <row r="304" spans="35:35" x14ac:dyDescent="0.25">
      <c r="AI304" s="148" t="str">
        <f t="shared" si="5"/>
        <v/>
      </c>
    </row>
    <row r="305" spans="35:35" x14ac:dyDescent="0.25">
      <c r="AI305" s="148" t="str">
        <f t="shared" si="5"/>
        <v/>
      </c>
    </row>
    <row r="306" spans="35:35" x14ac:dyDescent="0.25">
      <c r="AI306" s="148" t="str">
        <f t="shared" si="5"/>
        <v/>
      </c>
    </row>
    <row r="307" spans="35:35" x14ac:dyDescent="0.25">
      <c r="AI307" s="148" t="str">
        <f t="shared" si="5"/>
        <v/>
      </c>
    </row>
    <row r="308" spans="35:35" x14ac:dyDescent="0.25">
      <c r="AI308" s="148" t="str">
        <f t="shared" si="5"/>
        <v/>
      </c>
    </row>
    <row r="309" spans="35:35" x14ac:dyDescent="0.25">
      <c r="AI309" s="148" t="str">
        <f t="shared" si="5"/>
        <v/>
      </c>
    </row>
    <row r="310" spans="35:35" x14ac:dyDescent="0.25">
      <c r="AI310" s="148" t="str">
        <f t="shared" si="5"/>
        <v/>
      </c>
    </row>
    <row r="311" spans="35:35" x14ac:dyDescent="0.25">
      <c r="AI311" s="148" t="str">
        <f t="shared" si="5"/>
        <v/>
      </c>
    </row>
    <row r="312" spans="35:35" x14ac:dyDescent="0.25">
      <c r="AI312" s="148" t="str">
        <f t="shared" si="5"/>
        <v/>
      </c>
    </row>
    <row r="313" spans="35:35" x14ac:dyDescent="0.25">
      <c r="AI313" s="148" t="str">
        <f t="shared" si="5"/>
        <v/>
      </c>
    </row>
    <row r="314" spans="35:35" x14ac:dyDescent="0.25">
      <c r="AI314" s="148" t="str">
        <f t="shared" si="5"/>
        <v/>
      </c>
    </row>
    <row r="315" spans="35:35" x14ac:dyDescent="0.25">
      <c r="AI315" s="148" t="str">
        <f t="shared" si="5"/>
        <v/>
      </c>
    </row>
    <row r="316" spans="35:35" x14ac:dyDescent="0.25">
      <c r="AI316" s="148" t="str">
        <f t="shared" si="5"/>
        <v/>
      </c>
    </row>
    <row r="317" spans="35:35" x14ac:dyDescent="0.25">
      <c r="AI317" s="148" t="str">
        <f t="shared" si="5"/>
        <v/>
      </c>
    </row>
    <row r="318" spans="35:35" x14ac:dyDescent="0.25">
      <c r="AI318" s="148" t="str">
        <f t="shared" si="5"/>
        <v/>
      </c>
    </row>
    <row r="319" spans="35:35" x14ac:dyDescent="0.25">
      <c r="AI319" s="148" t="str">
        <f t="shared" si="5"/>
        <v/>
      </c>
    </row>
    <row r="320" spans="35:35" x14ac:dyDescent="0.25">
      <c r="AI320" s="148" t="str">
        <f t="shared" si="5"/>
        <v/>
      </c>
    </row>
    <row r="321" spans="35:35" x14ac:dyDescent="0.25">
      <c r="AI321" s="148" t="str">
        <f t="shared" si="5"/>
        <v/>
      </c>
    </row>
    <row r="322" spans="35:35" x14ac:dyDescent="0.25">
      <c r="AI322" s="148" t="str">
        <f t="shared" si="5"/>
        <v/>
      </c>
    </row>
    <row r="323" spans="35:35" x14ac:dyDescent="0.25">
      <c r="AI323" s="148" t="str">
        <f t="shared" si="5"/>
        <v/>
      </c>
    </row>
    <row r="324" spans="35:35" x14ac:dyDescent="0.25">
      <c r="AI324" s="148" t="str">
        <f t="shared" si="5"/>
        <v/>
      </c>
    </row>
    <row r="325" spans="35:35" x14ac:dyDescent="0.25">
      <c r="AI325" s="148" t="str">
        <f t="shared" si="5"/>
        <v/>
      </c>
    </row>
    <row r="326" spans="35:35" x14ac:dyDescent="0.25">
      <c r="AI326" s="148" t="str">
        <f t="shared" ref="AI326:AI389" si="6">RIGHT(T326,10)</f>
        <v/>
      </c>
    </row>
    <row r="327" spans="35:35" x14ac:dyDescent="0.25">
      <c r="AI327" s="148" t="str">
        <f t="shared" si="6"/>
        <v/>
      </c>
    </row>
    <row r="328" spans="35:35" x14ac:dyDescent="0.25">
      <c r="AI328" s="148" t="str">
        <f t="shared" si="6"/>
        <v/>
      </c>
    </row>
    <row r="329" spans="35:35" x14ac:dyDescent="0.25">
      <c r="AI329" s="148" t="str">
        <f t="shared" si="6"/>
        <v/>
      </c>
    </row>
    <row r="330" spans="35:35" x14ac:dyDescent="0.25">
      <c r="AI330" s="148" t="str">
        <f t="shared" si="6"/>
        <v/>
      </c>
    </row>
    <row r="331" spans="35:35" x14ac:dyDescent="0.25">
      <c r="AI331" s="148" t="str">
        <f t="shared" si="6"/>
        <v/>
      </c>
    </row>
    <row r="332" spans="35:35" x14ac:dyDescent="0.25">
      <c r="AI332" s="148" t="str">
        <f t="shared" si="6"/>
        <v/>
      </c>
    </row>
    <row r="333" spans="35:35" x14ac:dyDescent="0.25">
      <c r="AI333" s="148" t="str">
        <f t="shared" si="6"/>
        <v/>
      </c>
    </row>
    <row r="334" spans="35:35" x14ac:dyDescent="0.25">
      <c r="AI334" s="148" t="str">
        <f t="shared" si="6"/>
        <v/>
      </c>
    </row>
    <row r="335" spans="35:35" x14ac:dyDescent="0.25">
      <c r="AI335" s="148" t="str">
        <f t="shared" si="6"/>
        <v/>
      </c>
    </row>
    <row r="336" spans="35:35" x14ac:dyDescent="0.25">
      <c r="AI336" s="148" t="str">
        <f t="shared" si="6"/>
        <v/>
      </c>
    </row>
    <row r="337" spans="35:35" x14ac:dyDescent="0.25">
      <c r="AI337" s="148" t="str">
        <f t="shared" si="6"/>
        <v/>
      </c>
    </row>
    <row r="338" spans="35:35" x14ac:dyDescent="0.25">
      <c r="AI338" s="148" t="str">
        <f t="shared" si="6"/>
        <v/>
      </c>
    </row>
    <row r="339" spans="35:35" x14ac:dyDescent="0.25">
      <c r="AI339" s="148" t="str">
        <f t="shared" si="6"/>
        <v/>
      </c>
    </row>
    <row r="340" spans="35:35" x14ac:dyDescent="0.25">
      <c r="AI340" s="148" t="str">
        <f t="shared" si="6"/>
        <v/>
      </c>
    </row>
    <row r="341" spans="35:35" x14ac:dyDescent="0.25">
      <c r="AI341" s="148" t="str">
        <f t="shared" si="6"/>
        <v/>
      </c>
    </row>
    <row r="342" spans="35:35" x14ac:dyDescent="0.25">
      <c r="AI342" s="148" t="str">
        <f t="shared" si="6"/>
        <v/>
      </c>
    </row>
    <row r="343" spans="35:35" x14ac:dyDescent="0.25">
      <c r="AI343" s="148" t="str">
        <f t="shared" si="6"/>
        <v/>
      </c>
    </row>
    <row r="344" spans="35:35" x14ac:dyDescent="0.25">
      <c r="AI344" s="148" t="str">
        <f t="shared" si="6"/>
        <v/>
      </c>
    </row>
    <row r="345" spans="35:35" x14ac:dyDescent="0.25">
      <c r="AI345" s="148" t="str">
        <f t="shared" si="6"/>
        <v/>
      </c>
    </row>
    <row r="346" spans="35:35" x14ac:dyDescent="0.25">
      <c r="AI346" s="148" t="str">
        <f t="shared" si="6"/>
        <v/>
      </c>
    </row>
    <row r="347" spans="35:35" x14ac:dyDescent="0.25">
      <c r="AI347" s="148" t="str">
        <f t="shared" si="6"/>
        <v/>
      </c>
    </row>
    <row r="348" spans="35:35" x14ac:dyDescent="0.25">
      <c r="AI348" s="148" t="str">
        <f t="shared" si="6"/>
        <v/>
      </c>
    </row>
    <row r="349" spans="35:35" x14ac:dyDescent="0.25">
      <c r="AI349" s="148" t="str">
        <f t="shared" si="6"/>
        <v/>
      </c>
    </row>
    <row r="350" spans="35:35" x14ac:dyDescent="0.25">
      <c r="AI350" s="148" t="str">
        <f t="shared" si="6"/>
        <v/>
      </c>
    </row>
    <row r="351" spans="35:35" x14ac:dyDescent="0.25">
      <c r="AI351" s="148" t="str">
        <f t="shared" si="6"/>
        <v/>
      </c>
    </row>
    <row r="352" spans="35:35" x14ac:dyDescent="0.25">
      <c r="AI352" s="148" t="str">
        <f t="shared" si="6"/>
        <v/>
      </c>
    </row>
    <row r="353" spans="35:35" x14ac:dyDescent="0.25">
      <c r="AI353" s="148" t="str">
        <f t="shared" si="6"/>
        <v/>
      </c>
    </row>
    <row r="354" spans="35:35" x14ac:dyDescent="0.25">
      <c r="AI354" s="148" t="str">
        <f t="shared" si="6"/>
        <v/>
      </c>
    </row>
    <row r="355" spans="35:35" x14ac:dyDescent="0.25">
      <c r="AI355" s="148" t="str">
        <f t="shared" si="6"/>
        <v/>
      </c>
    </row>
    <row r="356" spans="35:35" x14ac:dyDescent="0.25">
      <c r="AI356" s="148" t="str">
        <f t="shared" si="6"/>
        <v/>
      </c>
    </row>
    <row r="357" spans="35:35" x14ac:dyDescent="0.25">
      <c r="AI357" s="148" t="str">
        <f t="shared" si="6"/>
        <v/>
      </c>
    </row>
    <row r="358" spans="35:35" x14ac:dyDescent="0.25">
      <c r="AI358" s="148" t="str">
        <f t="shared" si="6"/>
        <v/>
      </c>
    </row>
    <row r="359" spans="35:35" x14ac:dyDescent="0.25">
      <c r="AI359" s="148" t="str">
        <f t="shared" si="6"/>
        <v/>
      </c>
    </row>
    <row r="360" spans="35:35" x14ac:dyDescent="0.25">
      <c r="AI360" s="148" t="str">
        <f t="shared" si="6"/>
        <v/>
      </c>
    </row>
    <row r="361" spans="35:35" x14ac:dyDescent="0.25">
      <c r="AI361" s="148" t="str">
        <f t="shared" si="6"/>
        <v/>
      </c>
    </row>
    <row r="362" spans="35:35" x14ac:dyDescent="0.25">
      <c r="AI362" s="148" t="str">
        <f t="shared" si="6"/>
        <v/>
      </c>
    </row>
    <row r="363" spans="35:35" x14ac:dyDescent="0.25">
      <c r="AI363" s="148" t="str">
        <f t="shared" si="6"/>
        <v/>
      </c>
    </row>
    <row r="364" spans="35:35" x14ac:dyDescent="0.25">
      <c r="AI364" s="148" t="str">
        <f t="shared" si="6"/>
        <v/>
      </c>
    </row>
    <row r="365" spans="35:35" x14ac:dyDescent="0.25">
      <c r="AI365" s="148" t="str">
        <f t="shared" si="6"/>
        <v/>
      </c>
    </row>
    <row r="366" spans="35:35" x14ac:dyDescent="0.25">
      <c r="AI366" s="148" t="str">
        <f t="shared" si="6"/>
        <v/>
      </c>
    </row>
    <row r="367" spans="35:35" x14ac:dyDescent="0.25">
      <c r="AI367" s="148" t="str">
        <f t="shared" si="6"/>
        <v/>
      </c>
    </row>
    <row r="368" spans="35:35" x14ac:dyDescent="0.25">
      <c r="AI368" s="148" t="str">
        <f t="shared" si="6"/>
        <v/>
      </c>
    </row>
    <row r="369" spans="35:35" x14ac:dyDescent="0.25">
      <c r="AI369" s="148" t="str">
        <f t="shared" si="6"/>
        <v/>
      </c>
    </row>
    <row r="370" spans="35:35" x14ac:dyDescent="0.25">
      <c r="AI370" s="148" t="str">
        <f t="shared" si="6"/>
        <v/>
      </c>
    </row>
    <row r="371" spans="35:35" x14ac:dyDescent="0.25">
      <c r="AI371" s="148" t="str">
        <f t="shared" si="6"/>
        <v/>
      </c>
    </row>
    <row r="372" spans="35:35" x14ac:dyDescent="0.25">
      <c r="AI372" s="148" t="str">
        <f t="shared" si="6"/>
        <v/>
      </c>
    </row>
    <row r="373" spans="35:35" x14ac:dyDescent="0.25">
      <c r="AI373" s="148" t="str">
        <f t="shared" si="6"/>
        <v/>
      </c>
    </row>
    <row r="374" spans="35:35" x14ac:dyDescent="0.25">
      <c r="AI374" s="148" t="str">
        <f t="shared" si="6"/>
        <v/>
      </c>
    </row>
    <row r="375" spans="35:35" x14ac:dyDescent="0.25">
      <c r="AI375" s="148" t="str">
        <f t="shared" si="6"/>
        <v/>
      </c>
    </row>
    <row r="376" spans="35:35" x14ac:dyDescent="0.25">
      <c r="AI376" s="148" t="str">
        <f t="shared" si="6"/>
        <v/>
      </c>
    </row>
    <row r="377" spans="35:35" x14ac:dyDescent="0.25">
      <c r="AI377" s="148" t="str">
        <f t="shared" si="6"/>
        <v/>
      </c>
    </row>
    <row r="378" spans="35:35" x14ac:dyDescent="0.25">
      <c r="AI378" s="148" t="str">
        <f t="shared" si="6"/>
        <v/>
      </c>
    </row>
    <row r="379" spans="35:35" x14ac:dyDescent="0.25">
      <c r="AI379" s="148" t="str">
        <f t="shared" si="6"/>
        <v/>
      </c>
    </row>
    <row r="380" spans="35:35" x14ac:dyDescent="0.25">
      <c r="AI380" s="148" t="str">
        <f t="shared" si="6"/>
        <v/>
      </c>
    </row>
    <row r="381" spans="35:35" x14ac:dyDescent="0.25">
      <c r="AI381" s="148" t="str">
        <f t="shared" si="6"/>
        <v/>
      </c>
    </row>
    <row r="382" spans="35:35" x14ac:dyDescent="0.25">
      <c r="AI382" s="148" t="str">
        <f t="shared" si="6"/>
        <v/>
      </c>
    </row>
    <row r="383" spans="35:35" x14ac:dyDescent="0.25">
      <c r="AI383" s="148" t="str">
        <f t="shared" si="6"/>
        <v/>
      </c>
    </row>
    <row r="384" spans="35:35" x14ac:dyDescent="0.25">
      <c r="AI384" s="148" t="str">
        <f t="shared" si="6"/>
        <v/>
      </c>
    </row>
    <row r="385" spans="35:35" x14ac:dyDescent="0.25">
      <c r="AI385" s="148" t="str">
        <f t="shared" si="6"/>
        <v/>
      </c>
    </row>
    <row r="386" spans="35:35" x14ac:dyDescent="0.25">
      <c r="AI386" s="148" t="str">
        <f t="shared" si="6"/>
        <v/>
      </c>
    </row>
    <row r="387" spans="35:35" x14ac:dyDescent="0.25">
      <c r="AI387" s="148" t="str">
        <f t="shared" si="6"/>
        <v/>
      </c>
    </row>
    <row r="388" spans="35:35" x14ac:dyDescent="0.25">
      <c r="AI388" s="148" t="str">
        <f t="shared" si="6"/>
        <v/>
      </c>
    </row>
    <row r="389" spans="35:35" x14ac:dyDescent="0.25">
      <c r="AI389" s="148" t="str">
        <f t="shared" si="6"/>
        <v/>
      </c>
    </row>
    <row r="390" spans="35:35" x14ac:dyDescent="0.25">
      <c r="AI390" s="148" t="str">
        <f t="shared" ref="AI390:AI453" si="7">RIGHT(T390,10)</f>
        <v/>
      </c>
    </row>
    <row r="391" spans="35:35" x14ac:dyDescent="0.25">
      <c r="AI391" s="148" t="str">
        <f t="shared" si="7"/>
        <v/>
      </c>
    </row>
    <row r="392" spans="35:35" x14ac:dyDescent="0.25">
      <c r="AI392" s="148" t="str">
        <f t="shared" si="7"/>
        <v/>
      </c>
    </row>
    <row r="393" spans="35:35" x14ac:dyDescent="0.25">
      <c r="AI393" s="148" t="str">
        <f t="shared" si="7"/>
        <v/>
      </c>
    </row>
    <row r="394" spans="35:35" x14ac:dyDescent="0.25">
      <c r="AI394" s="148" t="str">
        <f t="shared" si="7"/>
        <v/>
      </c>
    </row>
    <row r="395" spans="35:35" x14ac:dyDescent="0.25">
      <c r="AI395" s="148" t="str">
        <f t="shared" si="7"/>
        <v/>
      </c>
    </row>
    <row r="396" spans="35:35" x14ac:dyDescent="0.25">
      <c r="AI396" s="148" t="str">
        <f t="shared" si="7"/>
        <v/>
      </c>
    </row>
    <row r="397" spans="35:35" x14ac:dyDescent="0.25">
      <c r="AI397" s="148" t="str">
        <f t="shared" si="7"/>
        <v/>
      </c>
    </row>
    <row r="398" spans="35:35" x14ac:dyDescent="0.25">
      <c r="AI398" s="148" t="str">
        <f t="shared" si="7"/>
        <v/>
      </c>
    </row>
    <row r="399" spans="35:35" x14ac:dyDescent="0.25">
      <c r="AI399" s="148" t="str">
        <f t="shared" si="7"/>
        <v/>
      </c>
    </row>
    <row r="400" spans="35:35" x14ac:dyDescent="0.25">
      <c r="AI400" s="148" t="str">
        <f t="shared" si="7"/>
        <v/>
      </c>
    </row>
    <row r="401" spans="35:35" x14ac:dyDescent="0.25">
      <c r="AI401" s="148" t="str">
        <f t="shared" si="7"/>
        <v/>
      </c>
    </row>
    <row r="402" spans="35:35" x14ac:dyDescent="0.25">
      <c r="AI402" s="148" t="str">
        <f t="shared" si="7"/>
        <v/>
      </c>
    </row>
    <row r="403" spans="35:35" x14ac:dyDescent="0.25">
      <c r="AI403" s="148" t="str">
        <f t="shared" si="7"/>
        <v/>
      </c>
    </row>
    <row r="404" spans="35:35" x14ac:dyDescent="0.25">
      <c r="AI404" s="148" t="str">
        <f t="shared" si="7"/>
        <v/>
      </c>
    </row>
    <row r="405" spans="35:35" x14ac:dyDescent="0.25">
      <c r="AI405" s="148" t="str">
        <f t="shared" si="7"/>
        <v/>
      </c>
    </row>
    <row r="406" spans="35:35" x14ac:dyDescent="0.25">
      <c r="AI406" s="148" t="str">
        <f t="shared" si="7"/>
        <v/>
      </c>
    </row>
    <row r="407" spans="35:35" x14ac:dyDescent="0.25">
      <c r="AI407" s="148" t="str">
        <f t="shared" si="7"/>
        <v/>
      </c>
    </row>
    <row r="408" spans="35:35" x14ac:dyDescent="0.25">
      <c r="AI408" s="148" t="str">
        <f t="shared" si="7"/>
        <v/>
      </c>
    </row>
    <row r="409" spans="35:35" x14ac:dyDescent="0.25">
      <c r="AI409" s="148" t="str">
        <f t="shared" si="7"/>
        <v/>
      </c>
    </row>
    <row r="410" spans="35:35" x14ac:dyDescent="0.25">
      <c r="AI410" s="148" t="str">
        <f t="shared" si="7"/>
        <v/>
      </c>
    </row>
    <row r="411" spans="35:35" x14ac:dyDescent="0.25">
      <c r="AI411" s="148" t="str">
        <f t="shared" si="7"/>
        <v/>
      </c>
    </row>
    <row r="412" spans="35:35" x14ac:dyDescent="0.25">
      <c r="AI412" s="148" t="str">
        <f t="shared" si="7"/>
        <v/>
      </c>
    </row>
    <row r="413" spans="35:35" x14ac:dyDescent="0.25">
      <c r="AI413" s="148" t="str">
        <f t="shared" si="7"/>
        <v/>
      </c>
    </row>
    <row r="414" spans="35:35" x14ac:dyDescent="0.25">
      <c r="AI414" s="148" t="str">
        <f t="shared" si="7"/>
        <v/>
      </c>
    </row>
    <row r="415" spans="35:35" x14ac:dyDescent="0.25">
      <c r="AI415" s="148" t="str">
        <f t="shared" si="7"/>
        <v/>
      </c>
    </row>
    <row r="416" spans="35:35" x14ac:dyDescent="0.25">
      <c r="AI416" s="148" t="str">
        <f t="shared" si="7"/>
        <v/>
      </c>
    </row>
    <row r="417" spans="35:35" x14ac:dyDescent="0.25">
      <c r="AI417" s="148" t="str">
        <f t="shared" si="7"/>
        <v/>
      </c>
    </row>
    <row r="418" spans="35:35" x14ac:dyDescent="0.25">
      <c r="AI418" s="148" t="str">
        <f t="shared" si="7"/>
        <v/>
      </c>
    </row>
    <row r="419" spans="35:35" x14ac:dyDescent="0.25">
      <c r="AI419" s="148" t="str">
        <f t="shared" si="7"/>
        <v/>
      </c>
    </row>
    <row r="420" spans="35:35" x14ac:dyDescent="0.25">
      <c r="AI420" s="148" t="str">
        <f t="shared" si="7"/>
        <v/>
      </c>
    </row>
    <row r="421" spans="35:35" x14ac:dyDescent="0.25">
      <c r="AI421" s="148" t="str">
        <f t="shared" si="7"/>
        <v/>
      </c>
    </row>
    <row r="422" spans="35:35" x14ac:dyDescent="0.25">
      <c r="AI422" s="148" t="str">
        <f t="shared" si="7"/>
        <v/>
      </c>
    </row>
    <row r="423" spans="35:35" x14ac:dyDescent="0.25">
      <c r="AI423" s="148" t="str">
        <f t="shared" si="7"/>
        <v/>
      </c>
    </row>
    <row r="424" spans="35:35" x14ac:dyDescent="0.25">
      <c r="AI424" s="148" t="str">
        <f t="shared" si="7"/>
        <v/>
      </c>
    </row>
    <row r="425" spans="35:35" x14ac:dyDescent="0.25">
      <c r="AI425" s="148" t="str">
        <f t="shared" si="7"/>
        <v/>
      </c>
    </row>
    <row r="426" spans="35:35" x14ac:dyDescent="0.25">
      <c r="AI426" s="148" t="str">
        <f t="shared" si="7"/>
        <v/>
      </c>
    </row>
    <row r="427" spans="35:35" x14ac:dyDescent="0.25">
      <c r="AI427" s="148" t="str">
        <f t="shared" si="7"/>
        <v/>
      </c>
    </row>
    <row r="428" spans="35:35" x14ac:dyDescent="0.25">
      <c r="AI428" s="148" t="str">
        <f t="shared" si="7"/>
        <v/>
      </c>
    </row>
    <row r="429" spans="35:35" x14ac:dyDescent="0.25">
      <c r="AI429" s="148" t="str">
        <f t="shared" si="7"/>
        <v/>
      </c>
    </row>
    <row r="430" spans="35:35" x14ac:dyDescent="0.25">
      <c r="AI430" s="148" t="str">
        <f t="shared" si="7"/>
        <v/>
      </c>
    </row>
    <row r="431" spans="35:35" x14ac:dyDescent="0.25">
      <c r="AI431" s="148" t="str">
        <f t="shared" si="7"/>
        <v/>
      </c>
    </row>
    <row r="432" spans="35:35" x14ac:dyDescent="0.25">
      <c r="AI432" s="148" t="str">
        <f t="shared" si="7"/>
        <v/>
      </c>
    </row>
    <row r="433" spans="35:35" x14ac:dyDescent="0.25">
      <c r="AI433" s="148" t="str">
        <f t="shared" si="7"/>
        <v/>
      </c>
    </row>
    <row r="434" spans="35:35" x14ac:dyDescent="0.25">
      <c r="AI434" s="148" t="str">
        <f t="shared" si="7"/>
        <v/>
      </c>
    </row>
    <row r="435" spans="35:35" x14ac:dyDescent="0.25">
      <c r="AI435" s="148" t="str">
        <f t="shared" si="7"/>
        <v/>
      </c>
    </row>
    <row r="436" spans="35:35" x14ac:dyDescent="0.25">
      <c r="AI436" s="148" t="str">
        <f t="shared" si="7"/>
        <v/>
      </c>
    </row>
    <row r="437" spans="35:35" x14ac:dyDescent="0.25">
      <c r="AI437" s="148" t="str">
        <f t="shared" si="7"/>
        <v/>
      </c>
    </row>
    <row r="438" spans="35:35" x14ac:dyDescent="0.25">
      <c r="AI438" s="148" t="str">
        <f t="shared" si="7"/>
        <v/>
      </c>
    </row>
    <row r="439" spans="35:35" x14ac:dyDescent="0.25">
      <c r="AI439" s="148" t="str">
        <f t="shared" si="7"/>
        <v/>
      </c>
    </row>
    <row r="440" spans="35:35" x14ac:dyDescent="0.25">
      <c r="AI440" s="148" t="str">
        <f t="shared" si="7"/>
        <v/>
      </c>
    </row>
    <row r="441" spans="35:35" x14ac:dyDescent="0.25">
      <c r="AI441" s="148" t="str">
        <f t="shared" si="7"/>
        <v/>
      </c>
    </row>
    <row r="442" spans="35:35" x14ac:dyDescent="0.25">
      <c r="AI442" s="148" t="str">
        <f t="shared" si="7"/>
        <v/>
      </c>
    </row>
    <row r="443" spans="35:35" x14ac:dyDescent="0.25">
      <c r="AI443" s="148" t="str">
        <f t="shared" si="7"/>
        <v/>
      </c>
    </row>
    <row r="444" spans="35:35" x14ac:dyDescent="0.25">
      <c r="AI444" s="148" t="str">
        <f t="shared" si="7"/>
        <v/>
      </c>
    </row>
    <row r="445" spans="35:35" x14ac:dyDescent="0.25">
      <c r="AI445" s="148" t="str">
        <f t="shared" si="7"/>
        <v/>
      </c>
    </row>
    <row r="446" spans="35:35" x14ac:dyDescent="0.25">
      <c r="AI446" s="148" t="str">
        <f t="shared" si="7"/>
        <v/>
      </c>
    </row>
    <row r="447" spans="35:35" x14ac:dyDescent="0.25">
      <c r="AI447" s="148" t="str">
        <f t="shared" si="7"/>
        <v/>
      </c>
    </row>
    <row r="448" spans="35:35" x14ac:dyDescent="0.25">
      <c r="AI448" s="148" t="str">
        <f t="shared" si="7"/>
        <v/>
      </c>
    </row>
    <row r="449" spans="35:35" x14ac:dyDescent="0.25">
      <c r="AI449" s="148" t="str">
        <f t="shared" si="7"/>
        <v/>
      </c>
    </row>
    <row r="450" spans="35:35" x14ac:dyDescent="0.25">
      <c r="AI450" s="148" t="str">
        <f t="shared" si="7"/>
        <v/>
      </c>
    </row>
    <row r="451" spans="35:35" x14ac:dyDescent="0.25">
      <c r="AI451" s="148" t="str">
        <f t="shared" si="7"/>
        <v/>
      </c>
    </row>
    <row r="452" spans="35:35" x14ac:dyDescent="0.25">
      <c r="AI452" s="148" t="str">
        <f t="shared" si="7"/>
        <v/>
      </c>
    </row>
    <row r="453" spans="35:35" x14ac:dyDescent="0.25">
      <c r="AI453" s="148" t="str">
        <f t="shared" si="7"/>
        <v/>
      </c>
    </row>
    <row r="454" spans="35:35" x14ac:dyDescent="0.25">
      <c r="AI454" s="148" t="str">
        <f t="shared" ref="AI454:AI517" si="8">RIGHT(T454,10)</f>
        <v/>
      </c>
    </row>
    <row r="455" spans="35:35" x14ac:dyDescent="0.25">
      <c r="AI455" s="148" t="str">
        <f t="shared" si="8"/>
        <v/>
      </c>
    </row>
    <row r="456" spans="35:35" x14ac:dyDescent="0.25">
      <c r="AI456" s="148" t="str">
        <f t="shared" si="8"/>
        <v/>
      </c>
    </row>
    <row r="457" spans="35:35" x14ac:dyDescent="0.25">
      <c r="AI457" s="148" t="str">
        <f t="shared" si="8"/>
        <v/>
      </c>
    </row>
    <row r="458" spans="35:35" x14ac:dyDescent="0.25">
      <c r="AI458" s="148" t="str">
        <f t="shared" si="8"/>
        <v/>
      </c>
    </row>
    <row r="459" spans="35:35" x14ac:dyDescent="0.25">
      <c r="AI459" s="148" t="str">
        <f t="shared" si="8"/>
        <v/>
      </c>
    </row>
    <row r="460" spans="35:35" x14ac:dyDescent="0.25">
      <c r="AI460" s="148" t="str">
        <f t="shared" si="8"/>
        <v/>
      </c>
    </row>
    <row r="461" spans="35:35" x14ac:dyDescent="0.25">
      <c r="AI461" s="148" t="str">
        <f t="shared" si="8"/>
        <v/>
      </c>
    </row>
    <row r="462" spans="35:35" x14ac:dyDescent="0.25">
      <c r="AI462" s="148" t="str">
        <f t="shared" si="8"/>
        <v/>
      </c>
    </row>
    <row r="463" spans="35:35" x14ac:dyDescent="0.25">
      <c r="AI463" s="148" t="str">
        <f t="shared" si="8"/>
        <v/>
      </c>
    </row>
    <row r="464" spans="35:35" x14ac:dyDescent="0.25">
      <c r="AI464" s="148" t="str">
        <f t="shared" si="8"/>
        <v/>
      </c>
    </row>
    <row r="465" spans="35:35" x14ac:dyDescent="0.25">
      <c r="AI465" s="148" t="str">
        <f t="shared" si="8"/>
        <v/>
      </c>
    </row>
    <row r="466" spans="35:35" x14ac:dyDescent="0.25">
      <c r="AI466" s="148" t="str">
        <f t="shared" si="8"/>
        <v/>
      </c>
    </row>
    <row r="467" spans="35:35" x14ac:dyDescent="0.25">
      <c r="AI467" s="148" t="str">
        <f t="shared" si="8"/>
        <v/>
      </c>
    </row>
    <row r="468" spans="35:35" x14ac:dyDescent="0.25">
      <c r="AI468" s="148" t="str">
        <f t="shared" si="8"/>
        <v/>
      </c>
    </row>
    <row r="469" spans="35:35" x14ac:dyDescent="0.25">
      <c r="AI469" s="148" t="str">
        <f t="shared" si="8"/>
        <v/>
      </c>
    </row>
    <row r="470" spans="35:35" x14ac:dyDescent="0.25">
      <c r="AI470" s="148" t="str">
        <f t="shared" si="8"/>
        <v/>
      </c>
    </row>
    <row r="471" spans="35:35" x14ac:dyDescent="0.25">
      <c r="AI471" s="148" t="str">
        <f t="shared" si="8"/>
        <v/>
      </c>
    </row>
    <row r="472" spans="35:35" x14ac:dyDescent="0.25">
      <c r="AI472" s="148" t="str">
        <f t="shared" si="8"/>
        <v/>
      </c>
    </row>
    <row r="473" spans="35:35" x14ac:dyDescent="0.25">
      <c r="AI473" s="148" t="str">
        <f t="shared" si="8"/>
        <v/>
      </c>
    </row>
    <row r="474" spans="35:35" x14ac:dyDescent="0.25">
      <c r="AI474" s="148" t="str">
        <f t="shared" si="8"/>
        <v/>
      </c>
    </row>
    <row r="475" spans="35:35" x14ac:dyDescent="0.25">
      <c r="AI475" s="148" t="str">
        <f t="shared" si="8"/>
        <v/>
      </c>
    </row>
    <row r="476" spans="35:35" x14ac:dyDescent="0.25">
      <c r="AI476" s="148" t="str">
        <f t="shared" si="8"/>
        <v/>
      </c>
    </row>
    <row r="477" spans="35:35" x14ac:dyDescent="0.25">
      <c r="AI477" s="148" t="str">
        <f t="shared" si="8"/>
        <v/>
      </c>
    </row>
    <row r="478" spans="35:35" x14ac:dyDescent="0.25">
      <c r="AI478" s="148" t="str">
        <f t="shared" si="8"/>
        <v/>
      </c>
    </row>
    <row r="479" spans="35:35" x14ac:dyDescent="0.25">
      <c r="AI479" s="148" t="str">
        <f t="shared" si="8"/>
        <v/>
      </c>
    </row>
    <row r="480" spans="35:35" x14ac:dyDescent="0.25">
      <c r="AI480" s="148" t="str">
        <f t="shared" si="8"/>
        <v/>
      </c>
    </row>
    <row r="481" spans="35:35" x14ac:dyDescent="0.25">
      <c r="AI481" s="148" t="str">
        <f t="shared" si="8"/>
        <v/>
      </c>
    </row>
    <row r="482" spans="35:35" x14ac:dyDescent="0.25">
      <c r="AI482" s="148" t="str">
        <f t="shared" si="8"/>
        <v/>
      </c>
    </row>
    <row r="483" spans="35:35" x14ac:dyDescent="0.25">
      <c r="AI483" s="148" t="str">
        <f t="shared" si="8"/>
        <v/>
      </c>
    </row>
    <row r="484" spans="35:35" x14ac:dyDescent="0.25">
      <c r="AI484" s="148" t="str">
        <f t="shared" si="8"/>
        <v/>
      </c>
    </row>
    <row r="485" spans="35:35" x14ac:dyDescent="0.25">
      <c r="AI485" s="148" t="str">
        <f t="shared" si="8"/>
        <v/>
      </c>
    </row>
    <row r="486" spans="35:35" x14ac:dyDescent="0.25">
      <c r="AI486" s="148" t="str">
        <f t="shared" si="8"/>
        <v/>
      </c>
    </row>
    <row r="487" spans="35:35" x14ac:dyDescent="0.25">
      <c r="AI487" s="148" t="str">
        <f t="shared" si="8"/>
        <v/>
      </c>
    </row>
    <row r="488" spans="35:35" x14ac:dyDescent="0.25">
      <c r="AI488" s="148" t="str">
        <f t="shared" si="8"/>
        <v/>
      </c>
    </row>
    <row r="489" spans="35:35" x14ac:dyDescent="0.25">
      <c r="AI489" s="148" t="str">
        <f t="shared" si="8"/>
        <v/>
      </c>
    </row>
    <row r="490" spans="35:35" x14ac:dyDescent="0.25">
      <c r="AI490" s="148" t="str">
        <f t="shared" si="8"/>
        <v/>
      </c>
    </row>
    <row r="491" spans="35:35" x14ac:dyDescent="0.25">
      <c r="AI491" s="148" t="str">
        <f t="shared" si="8"/>
        <v/>
      </c>
    </row>
    <row r="492" spans="35:35" x14ac:dyDescent="0.25">
      <c r="AI492" s="148" t="str">
        <f t="shared" si="8"/>
        <v/>
      </c>
    </row>
    <row r="493" spans="35:35" x14ac:dyDescent="0.25">
      <c r="AI493" s="148" t="str">
        <f t="shared" si="8"/>
        <v/>
      </c>
    </row>
    <row r="494" spans="35:35" x14ac:dyDescent="0.25">
      <c r="AI494" s="148" t="str">
        <f t="shared" si="8"/>
        <v/>
      </c>
    </row>
    <row r="495" spans="35:35" x14ac:dyDescent="0.25">
      <c r="AI495" s="148" t="str">
        <f t="shared" si="8"/>
        <v/>
      </c>
    </row>
    <row r="496" spans="35:35" x14ac:dyDescent="0.25">
      <c r="AI496" s="148" t="str">
        <f t="shared" si="8"/>
        <v/>
      </c>
    </row>
    <row r="497" spans="35:35" x14ac:dyDescent="0.25">
      <c r="AI497" s="148" t="str">
        <f t="shared" si="8"/>
        <v/>
      </c>
    </row>
    <row r="498" spans="35:35" x14ac:dyDescent="0.25">
      <c r="AI498" s="148" t="str">
        <f t="shared" si="8"/>
        <v/>
      </c>
    </row>
    <row r="499" spans="35:35" x14ac:dyDescent="0.25">
      <c r="AI499" s="148" t="str">
        <f t="shared" si="8"/>
        <v/>
      </c>
    </row>
    <row r="500" spans="35:35" x14ac:dyDescent="0.25">
      <c r="AI500" s="148" t="str">
        <f t="shared" si="8"/>
        <v/>
      </c>
    </row>
    <row r="501" spans="35:35" x14ac:dyDescent="0.25">
      <c r="AI501" s="148" t="str">
        <f t="shared" si="8"/>
        <v/>
      </c>
    </row>
    <row r="502" spans="35:35" x14ac:dyDescent="0.25">
      <c r="AI502" s="148" t="str">
        <f t="shared" si="8"/>
        <v/>
      </c>
    </row>
    <row r="503" spans="35:35" x14ac:dyDescent="0.25">
      <c r="AI503" s="148" t="str">
        <f t="shared" si="8"/>
        <v/>
      </c>
    </row>
    <row r="504" spans="35:35" x14ac:dyDescent="0.25">
      <c r="AI504" s="148" t="str">
        <f t="shared" si="8"/>
        <v/>
      </c>
    </row>
    <row r="505" spans="35:35" x14ac:dyDescent="0.25">
      <c r="AI505" s="148" t="str">
        <f t="shared" si="8"/>
        <v/>
      </c>
    </row>
    <row r="506" spans="35:35" x14ac:dyDescent="0.25">
      <c r="AI506" s="148" t="str">
        <f t="shared" si="8"/>
        <v/>
      </c>
    </row>
    <row r="507" spans="35:35" x14ac:dyDescent="0.25">
      <c r="AI507" s="148" t="str">
        <f t="shared" si="8"/>
        <v/>
      </c>
    </row>
    <row r="508" spans="35:35" x14ac:dyDescent="0.25">
      <c r="AI508" s="148" t="str">
        <f t="shared" si="8"/>
        <v/>
      </c>
    </row>
    <row r="509" spans="35:35" x14ac:dyDescent="0.25">
      <c r="AI509" s="148" t="str">
        <f t="shared" si="8"/>
        <v/>
      </c>
    </row>
    <row r="510" spans="35:35" x14ac:dyDescent="0.25">
      <c r="AI510" s="148" t="str">
        <f t="shared" si="8"/>
        <v/>
      </c>
    </row>
    <row r="511" spans="35:35" x14ac:dyDescent="0.25">
      <c r="AI511" s="148" t="str">
        <f t="shared" si="8"/>
        <v/>
      </c>
    </row>
    <row r="512" spans="35:35" x14ac:dyDescent="0.25">
      <c r="AI512" s="148" t="str">
        <f t="shared" si="8"/>
        <v/>
      </c>
    </row>
    <row r="513" spans="35:35" x14ac:dyDescent="0.25">
      <c r="AI513" s="148" t="str">
        <f t="shared" si="8"/>
        <v/>
      </c>
    </row>
    <row r="514" spans="35:35" x14ac:dyDescent="0.25">
      <c r="AI514" s="148" t="str">
        <f t="shared" si="8"/>
        <v/>
      </c>
    </row>
    <row r="515" spans="35:35" x14ac:dyDescent="0.25">
      <c r="AI515" s="148" t="str">
        <f t="shared" si="8"/>
        <v/>
      </c>
    </row>
    <row r="516" spans="35:35" x14ac:dyDescent="0.25">
      <c r="AI516" s="148" t="str">
        <f t="shared" si="8"/>
        <v/>
      </c>
    </row>
    <row r="517" spans="35:35" x14ac:dyDescent="0.25">
      <c r="AI517" s="148" t="str">
        <f t="shared" si="8"/>
        <v/>
      </c>
    </row>
    <row r="518" spans="35:35" x14ac:dyDescent="0.25">
      <c r="AI518" s="148" t="str">
        <f t="shared" ref="AI518:AI579" si="9">RIGHT(T518,10)</f>
        <v/>
      </c>
    </row>
    <row r="519" spans="35:35" x14ac:dyDescent="0.25">
      <c r="AI519" s="148" t="str">
        <f t="shared" si="9"/>
        <v/>
      </c>
    </row>
    <row r="520" spans="35:35" x14ac:dyDescent="0.25">
      <c r="AI520" s="148" t="str">
        <f t="shared" si="9"/>
        <v/>
      </c>
    </row>
    <row r="521" spans="35:35" x14ac:dyDescent="0.25">
      <c r="AI521" s="148" t="str">
        <f t="shared" si="9"/>
        <v/>
      </c>
    </row>
    <row r="522" spans="35:35" x14ac:dyDescent="0.25">
      <c r="AI522" s="148" t="str">
        <f t="shared" si="9"/>
        <v/>
      </c>
    </row>
    <row r="523" spans="35:35" x14ac:dyDescent="0.25">
      <c r="AI523" s="148" t="str">
        <f t="shared" si="9"/>
        <v/>
      </c>
    </row>
    <row r="524" spans="35:35" x14ac:dyDescent="0.25">
      <c r="AI524" s="148" t="str">
        <f t="shared" si="9"/>
        <v/>
      </c>
    </row>
    <row r="525" spans="35:35" x14ac:dyDescent="0.25">
      <c r="AI525" s="148" t="str">
        <f t="shared" si="9"/>
        <v/>
      </c>
    </row>
    <row r="526" spans="35:35" x14ac:dyDescent="0.25">
      <c r="AI526" s="148" t="str">
        <f t="shared" si="9"/>
        <v/>
      </c>
    </row>
    <row r="527" spans="35:35" x14ac:dyDescent="0.25">
      <c r="AI527" s="148" t="str">
        <f t="shared" si="9"/>
        <v/>
      </c>
    </row>
    <row r="528" spans="35:35" x14ac:dyDescent="0.25">
      <c r="AI528" s="148" t="str">
        <f t="shared" si="9"/>
        <v/>
      </c>
    </row>
    <row r="529" spans="35:35" x14ac:dyDescent="0.25">
      <c r="AI529" s="148" t="str">
        <f t="shared" si="9"/>
        <v/>
      </c>
    </row>
    <row r="530" spans="35:35" x14ac:dyDescent="0.25">
      <c r="AI530" s="148" t="str">
        <f t="shared" si="9"/>
        <v/>
      </c>
    </row>
    <row r="531" spans="35:35" x14ac:dyDescent="0.25">
      <c r="AI531" s="148" t="str">
        <f t="shared" si="9"/>
        <v/>
      </c>
    </row>
    <row r="532" spans="35:35" x14ac:dyDescent="0.25">
      <c r="AI532" s="148" t="str">
        <f t="shared" si="9"/>
        <v/>
      </c>
    </row>
    <row r="533" spans="35:35" x14ac:dyDescent="0.25">
      <c r="AI533" s="148" t="str">
        <f t="shared" si="9"/>
        <v/>
      </c>
    </row>
    <row r="534" spans="35:35" x14ac:dyDescent="0.25">
      <c r="AI534" s="148" t="str">
        <f t="shared" si="9"/>
        <v/>
      </c>
    </row>
    <row r="535" spans="35:35" x14ac:dyDescent="0.25">
      <c r="AI535" s="148" t="str">
        <f t="shared" si="9"/>
        <v/>
      </c>
    </row>
    <row r="536" spans="35:35" x14ac:dyDescent="0.25">
      <c r="AI536" s="148" t="str">
        <f t="shared" si="9"/>
        <v/>
      </c>
    </row>
    <row r="537" spans="35:35" x14ac:dyDescent="0.25">
      <c r="AI537" s="148" t="str">
        <f t="shared" si="9"/>
        <v/>
      </c>
    </row>
    <row r="538" spans="35:35" x14ac:dyDescent="0.25">
      <c r="AI538" s="148" t="str">
        <f t="shared" si="9"/>
        <v/>
      </c>
    </row>
    <row r="539" spans="35:35" x14ac:dyDescent="0.25">
      <c r="AI539" s="148" t="str">
        <f t="shared" si="9"/>
        <v/>
      </c>
    </row>
    <row r="540" spans="35:35" x14ac:dyDescent="0.25">
      <c r="AI540" s="148" t="str">
        <f t="shared" si="9"/>
        <v/>
      </c>
    </row>
    <row r="541" spans="35:35" x14ac:dyDescent="0.25">
      <c r="AI541" s="148" t="str">
        <f t="shared" si="9"/>
        <v/>
      </c>
    </row>
    <row r="542" spans="35:35" x14ac:dyDescent="0.25">
      <c r="AI542" s="148" t="str">
        <f t="shared" si="9"/>
        <v/>
      </c>
    </row>
    <row r="543" spans="35:35" x14ac:dyDescent="0.25">
      <c r="AI543" s="148" t="str">
        <f t="shared" si="9"/>
        <v/>
      </c>
    </row>
    <row r="544" spans="35:35" x14ac:dyDescent="0.25">
      <c r="AI544" s="148" t="str">
        <f t="shared" si="9"/>
        <v/>
      </c>
    </row>
    <row r="545" spans="35:35" x14ac:dyDescent="0.25">
      <c r="AI545" s="148" t="str">
        <f t="shared" si="9"/>
        <v/>
      </c>
    </row>
    <row r="546" spans="35:35" x14ac:dyDescent="0.25">
      <c r="AI546" s="148" t="str">
        <f t="shared" si="9"/>
        <v/>
      </c>
    </row>
    <row r="547" spans="35:35" x14ac:dyDescent="0.25">
      <c r="AI547" s="148" t="str">
        <f t="shared" si="9"/>
        <v/>
      </c>
    </row>
    <row r="548" spans="35:35" x14ac:dyDescent="0.25">
      <c r="AI548" s="148" t="str">
        <f t="shared" si="9"/>
        <v/>
      </c>
    </row>
    <row r="549" spans="35:35" x14ac:dyDescent="0.25">
      <c r="AI549" s="148" t="str">
        <f t="shared" si="9"/>
        <v/>
      </c>
    </row>
    <row r="550" spans="35:35" x14ac:dyDescent="0.25">
      <c r="AI550" s="148" t="str">
        <f t="shared" si="9"/>
        <v/>
      </c>
    </row>
    <row r="551" spans="35:35" x14ac:dyDescent="0.25">
      <c r="AI551" s="148" t="str">
        <f t="shared" si="9"/>
        <v/>
      </c>
    </row>
    <row r="552" spans="35:35" x14ac:dyDescent="0.25">
      <c r="AI552" s="148" t="str">
        <f t="shared" si="9"/>
        <v/>
      </c>
    </row>
    <row r="553" spans="35:35" x14ac:dyDescent="0.25">
      <c r="AI553" s="148" t="str">
        <f t="shared" si="9"/>
        <v/>
      </c>
    </row>
    <row r="554" spans="35:35" x14ac:dyDescent="0.25">
      <c r="AI554" s="148" t="str">
        <f t="shared" si="9"/>
        <v/>
      </c>
    </row>
    <row r="555" spans="35:35" x14ac:dyDescent="0.25">
      <c r="AI555" s="148" t="str">
        <f t="shared" si="9"/>
        <v/>
      </c>
    </row>
    <row r="556" spans="35:35" x14ac:dyDescent="0.25">
      <c r="AI556" s="148" t="str">
        <f t="shared" si="9"/>
        <v/>
      </c>
    </row>
    <row r="557" spans="35:35" x14ac:dyDescent="0.25">
      <c r="AI557" s="148" t="str">
        <f t="shared" si="9"/>
        <v/>
      </c>
    </row>
    <row r="558" spans="35:35" x14ac:dyDescent="0.25">
      <c r="AI558" s="148" t="str">
        <f t="shared" si="9"/>
        <v/>
      </c>
    </row>
    <row r="559" spans="35:35" x14ac:dyDescent="0.25">
      <c r="AI559" s="148" t="str">
        <f t="shared" si="9"/>
        <v/>
      </c>
    </row>
    <row r="560" spans="35:35" x14ac:dyDescent="0.25">
      <c r="AI560" s="148" t="str">
        <f t="shared" si="9"/>
        <v/>
      </c>
    </row>
    <row r="561" spans="35:35" x14ac:dyDescent="0.25">
      <c r="AI561" s="148" t="str">
        <f t="shared" si="9"/>
        <v/>
      </c>
    </row>
    <row r="562" spans="35:35" x14ac:dyDescent="0.25">
      <c r="AI562" s="148" t="str">
        <f t="shared" si="9"/>
        <v/>
      </c>
    </row>
    <row r="563" spans="35:35" x14ac:dyDescent="0.25">
      <c r="AI563" s="148" t="str">
        <f t="shared" si="9"/>
        <v/>
      </c>
    </row>
    <row r="564" spans="35:35" x14ac:dyDescent="0.25">
      <c r="AI564" s="148" t="str">
        <f t="shared" si="9"/>
        <v/>
      </c>
    </row>
    <row r="565" spans="35:35" x14ac:dyDescent="0.25">
      <c r="AI565" s="148" t="str">
        <f t="shared" si="9"/>
        <v/>
      </c>
    </row>
    <row r="566" spans="35:35" x14ac:dyDescent="0.25">
      <c r="AI566" s="148" t="str">
        <f t="shared" si="9"/>
        <v/>
      </c>
    </row>
    <row r="567" spans="35:35" x14ac:dyDescent="0.25">
      <c r="AI567" s="148" t="str">
        <f t="shared" si="9"/>
        <v/>
      </c>
    </row>
    <row r="568" spans="35:35" x14ac:dyDescent="0.25">
      <c r="AI568" s="148" t="str">
        <f t="shared" si="9"/>
        <v/>
      </c>
    </row>
    <row r="569" spans="35:35" x14ac:dyDescent="0.25">
      <c r="AI569" s="148" t="str">
        <f t="shared" si="9"/>
        <v/>
      </c>
    </row>
    <row r="570" spans="35:35" x14ac:dyDescent="0.25">
      <c r="AI570" s="148" t="str">
        <f t="shared" si="9"/>
        <v/>
      </c>
    </row>
    <row r="571" spans="35:35" x14ac:dyDescent="0.25">
      <c r="AI571" s="148" t="str">
        <f t="shared" si="9"/>
        <v/>
      </c>
    </row>
    <row r="572" spans="35:35" x14ac:dyDescent="0.25">
      <c r="AI572" s="148" t="str">
        <f t="shared" si="9"/>
        <v/>
      </c>
    </row>
    <row r="573" spans="35:35" x14ac:dyDescent="0.25">
      <c r="AI573" s="148" t="str">
        <f t="shared" si="9"/>
        <v/>
      </c>
    </row>
    <row r="574" spans="35:35" x14ac:dyDescent="0.25">
      <c r="AI574" s="148" t="str">
        <f t="shared" si="9"/>
        <v/>
      </c>
    </row>
    <row r="575" spans="35:35" x14ac:dyDescent="0.25">
      <c r="AI575" s="148" t="str">
        <f t="shared" si="9"/>
        <v/>
      </c>
    </row>
    <row r="576" spans="35:35" x14ac:dyDescent="0.25">
      <c r="AI576" s="148" t="str">
        <f t="shared" si="9"/>
        <v/>
      </c>
    </row>
    <row r="577" spans="32:35" x14ac:dyDescent="0.25">
      <c r="AI577" s="148" t="str">
        <f t="shared" si="9"/>
        <v/>
      </c>
    </row>
    <row r="578" spans="32:35" x14ac:dyDescent="0.25">
      <c r="AI578" s="148" t="str">
        <f t="shared" si="9"/>
        <v/>
      </c>
    </row>
    <row r="579" spans="32:35" x14ac:dyDescent="0.25">
      <c r="AI579" s="148" t="str">
        <f t="shared" si="9"/>
        <v/>
      </c>
    </row>
    <row r="580" spans="32:35" x14ac:dyDescent="0.25">
      <c r="AF580" s="151"/>
      <c r="AH580" s="158"/>
    </row>
  </sheetData>
  <autoFilter ref="A1:AN579" xr:uid="{C4D42462-E662-46AE-B760-EE78C24349C8}"/>
  <phoneticPr fontId="41" type="noConversion"/>
  <pageMargins left="0.7" right="0.7" top="0.75" bottom="0.75" header="0.3" footer="0.3"/>
  <customProperties>
    <customPr name="_pios_id" r:id="rId1"/>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1EF2-0703-4184-A5E6-EF4F75F6314E}">
  <sheetPr>
    <pageSetUpPr fitToPage="1"/>
  </sheetPr>
  <dimension ref="A1:F52"/>
  <sheetViews>
    <sheetView workbookViewId="0">
      <selection activeCell="B7" sqref="B7:F7"/>
    </sheetView>
  </sheetViews>
  <sheetFormatPr defaultRowHeight="12.5" x14ac:dyDescent="0.25"/>
  <cols>
    <col min="1" max="1" width="25.26953125" customWidth="1"/>
    <col min="2" max="2" width="12.1796875" bestFit="1" customWidth="1"/>
    <col min="3" max="3" width="67" bestFit="1" customWidth="1"/>
    <col min="4" max="4" width="45.54296875" bestFit="1" customWidth="1"/>
    <col min="5" max="5" width="47.7265625" bestFit="1" customWidth="1"/>
    <col min="6" max="6" width="9.26953125" bestFit="1" customWidth="1"/>
  </cols>
  <sheetData>
    <row r="1" spans="1:6" x14ac:dyDescent="0.25">
      <c r="A1" s="141" t="s">
        <v>226</v>
      </c>
      <c r="B1" t="s">
        <v>445</v>
      </c>
    </row>
    <row r="2" spans="1:6" x14ac:dyDescent="0.25">
      <c r="A2" s="141" t="s">
        <v>228</v>
      </c>
      <c r="B2" t="s">
        <v>766</v>
      </c>
    </row>
    <row r="4" spans="1:6" x14ac:dyDescent="0.25">
      <c r="A4" s="141" t="s">
        <v>446</v>
      </c>
    </row>
    <row r="5" spans="1:6" x14ac:dyDescent="0.25">
      <c r="A5" s="141" t="s">
        <v>227</v>
      </c>
      <c r="B5" s="141" t="s">
        <v>224</v>
      </c>
      <c r="C5" s="141" t="s">
        <v>221</v>
      </c>
      <c r="D5" s="141" t="s">
        <v>223</v>
      </c>
      <c r="E5" s="141" t="s">
        <v>222</v>
      </c>
      <c r="F5" t="s">
        <v>447</v>
      </c>
    </row>
    <row r="6" spans="1:6" x14ac:dyDescent="0.25">
      <c r="A6" t="s">
        <v>249</v>
      </c>
      <c r="B6" t="s">
        <v>448</v>
      </c>
      <c r="C6" t="s">
        <v>765</v>
      </c>
      <c r="D6" t="s">
        <v>267</v>
      </c>
      <c r="E6" t="s">
        <v>248</v>
      </c>
      <c r="F6" s="140">
        <v>-589.58000000000004</v>
      </c>
    </row>
    <row r="7" spans="1:6" x14ac:dyDescent="0.25">
      <c r="B7" t="s">
        <v>449</v>
      </c>
      <c r="C7" t="s">
        <v>765</v>
      </c>
      <c r="D7" t="s">
        <v>267</v>
      </c>
      <c r="E7" t="s">
        <v>248</v>
      </c>
      <c r="F7" s="140">
        <v>-344.96</v>
      </c>
    </row>
    <row r="8" spans="1:6" x14ac:dyDescent="0.25">
      <c r="B8" t="s">
        <v>450</v>
      </c>
      <c r="C8" t="s">
        <v>247</v>
      </c>
      <c r="D8" t="s">
        <v>130</v>
      </c>
      <c r="E8" t="s">
        <v>248</v>
      </c>
      <c r="F8" s="140">
        <v>-45.920000000000016</v>
      </c>
    </row>
    <row r="9" spans="1:6" x14ac:dyDescent="0.25">
      <c r="E9" t="s">
        <v>254</v>
      </c>
      <c r="F9" s="140">
        <v>43.04</v>
      </c>
    </row>
    <row r="10" spans="1:6" x14ac:dyDescent="0.25">
      <c r="E10" t="s">
        <v>261</v>
      </c>
      <c r="F10" s="140">
        <v>52.45</v>
      </c>
    </row>
    <row r="11" spans="1:6" x14ac:dyDescent="0.25">
      <c r="E11" t="s">
        <v>282</v>
      </c>
      <c r="F11" s="140">
        <v>45.92</v>
      </c>
    </row>
    <row r="12" spans="1:6" x14ac:dyDescent="0.25">
      <c r="B12" t="s">
        <v>451</v>
      </c>
      <c r="C12" t="s">
        <v>260</v>
      </c>
      <c r="D12" t="s">
        <v>258</v>
      </c>
      <c r="E12" t="s">
        <v>248</v>
      </c>
      <c r="F12" s="140">
        <v>-448.71</v>
      </c>
    </row>
    <row r="13" spans="1:6" x14ac:dyDescent="0.25">
      <c r="E13" t="s">
        <v>261</v>
      </c>
      <c r="F13" s="140">
        <v>29.12</v>
      </c>
    </row>
    <row r="14" spans="1:6" x14ac:dyDescent="0.25">
      <c r="E14" t="s">
        <v>287</v>
      </c>
      <c r="F14" s="140">
        <v>71.739999999999995</v>
      </c>
    </row>
    <row r="15" spans="1:6" x14ac:dyDescent="0.25">
      <c r="E15" t="s">
        <v>134</v>
      </c>
      <c r="F15" s="140">
        <v>126.09</v>
      </c>
    </row>
    <row r="16" spans="1:6" x14ac:dyDescent="0.25">
      <c r="B16" t="s">
        <v>452</v>
      </c>
      <c r="C16" t="s">
        <v>765</v>
      </c>
      <c r="D16" t="s">
        <v>137</v>
      </c>
      <c r="E16" t="s">
        <v>248</v>
      </c>
      <c r="F16" s="140">
        <v>-414.97</v>
      </c>
    </row>
    <row r="17" spans="2:6" x14ac:dyDescent="0.25">
      <c r="B17" t="s">
        <v>453</v>
      </c>
      <c r="C17" t="s">
        <v>272</v>
      </c>
      <c r="D17" t="s">
        <v>137</v>
      </c>
      <c r="E17" t="s">
        <v>248</v>
      </c>
      <c r="F17" s="140">
        <v>-346.65</v>
      </c>
    </row>
    <row r="18" spans="2:6" x14ac:dyDescent="0.25">
      <c r="E18" t="s">
        <v>261</v>
      </c>
      <c r="F18" s="140">
        <v>11.2</v>
      </c>
    </row>
    <row r="19" spans="2:6" x14ac:dyDescent="0.25">
      <c r="B19" t="s">
        <v>454</v>
      </c>
      <c r="C19" t="s">
        <v>272</v>
      </c>
      <c r="D19" t="s">
        <v>137</v>
      </c>
      <c r="E19" t="s">
        <v>270</v>
      </c>
      <c r="F19" s="140">
        <v>42.61</v>
      </c>
    </row>
    <row r="20" spans="2:6" x14ac:dyDescent="0.25">
      <c r="E20" t="s">
        <v>290</v>
      </c>
      <c r="F20" s="140">
        <v>-42.61</v>
      </c>
    </row>
    <row r="21" spans="2:6" x14ac:dyDescent="0.25">
      <c r="B21" t="s">
        <v>455</v>
      </c>
      <c r="C21" t="s">
        <v>770</v>
      </c>
      <c r="D21" t="s">
        <v>456</v>
      </c>
      <c r="E21" t="s">
        <v>248</v>
      </c>
      <c r="F21" s="140">
        <v>-298.83</v>
      </c>
    </row>
    <row r="22" spans="2:6" x14ac:dyDescent="0.25">
      <c r="B22" t="s">
        <v>350</v>
      </c>
      <c r="C22" t="s">
        <v>321</v>
      </c>
      <c r="D22" t="s">
        <v>322</v>
      </c>
      <c r="E22" t="s">
        <v>248</v>
      </c>
      <c r="F22" s="140">
        <v>0</v>
      </c>
    </row>
    <row r="23" spans="2:6" x14ac:dyDescent="0.25">
      <c r="E23" t="s">
        <v>254</v>
      </c>
      <c r="F23" s="140">
        <v>43.48</v>
      </c>
    </row>
    <row r="24" spans="2:6" x14ac:dyDescent="0.25">
      <c r="E24" t="s">
        <v>261</v>
      </c>
      <c r="F24" s="140">
        <v>30.05</v>
      </c>
    </row>
    <row r="25" spans="2:6" x14ac:dyDescent="0.25">
      <c r="E25" t="s">
        <v>270</v>
      </c>
      <c r="F25" s="140">
        <v>-43.48</v>
      </c>
    </row>
    <row r="26" spans="2:6" x14ac:dyDescent="0.25">
      <c r="B26" t="s">
        <v>521</v>
      </c>
      <c r="C26" t="s">
        <v>767</v>
      </c>
      <c r="D26" t="s">
        <v>258</v>
      </c>
      <c r="E26" t="s">
        <v>264</v>
      </c>
      <c r="F26" s="140">
        <v>669.48</v>
      </c>
    </row>
    <row r="27" spans="2:6" x14ac:dyDescent="0.25">
      <c r="E27" t="s">
        <v>496</v>
      </c>
      <c r="F27" s="140">
        <v>30.05</v>
      </c>
    </row>
    <row r="28" spans="2:6" x14ac:dyDescent="0.25">
      <c r="E28" t="s">
        <v>505</v>
      </c>
      <c r="F28" s="140">
        <v>-669.48</v>
      </c>
    </row>
    <row r="29" spans="2:6" x14ac:dyDescent="0.25">
      <c r="D29" t="s">
        <v>132</v>
      </c>
      <c r="E29" t="s">
        <v>330</v>
      </c>
      <c r="F29" s="140">
        <v>46.09</v>
      </c>
    </row>
    <row r="30" spans="2:6" x14ac:dyDescent="0.25">
      <c r="B30" t="s">
        <v>520</v>
      </c>
      <c r="C30" t="s">
        <v>771</v>
      </c>
      <c r="D30" t="s">
        <v>507</v>
      </c>
      <c r="E30" t="s">
        <v>261</v>
      </c>
      <c r="F30" s="140">
        <v>6.55</v>
      </c>
    </row>
    <row r="31" spans="2:6" x14ac:dyDescent="0.25">
      <c r="E31" t="s">
        <v>264</v>
      </c>
      <c r="F31" s="140">
        <v>141.07</v>
      </c>
    </row>
    <row r="32" spans="2:6" x14ac:dyDescent="0.25">
      <c r="B32" s="139">
        <v>45719</v>
      </c>
      <c r="C32" t="s">
        <v>771</v>
      </c>
      <c r="D32" t="s">
        <v>507</v>
      </c>
      <c r="E32" t="s">
        <v>264</v>
      </c>
      <c r="F32" s="140">
        <v>-141.07</v>
      </c>
    </row>
    <row r="33" spans="2:6" x14ac:dyDescent="0.25">
      <c r="B33" s="139">
        <v>45729</v>
      </c>
      <c r="C33" t="s">
        <v>772</v>
      </c>
      <c r="D33" t="s">
        <v>137</v>
      </c>
      <c r="E33" t="s">
        <v>264</v>
      </c>
      <c r="F33" s="140">
        <v>-0.47000000000002728</v>
      </c>
    </row>
    <row r="34" spans="2:6" x14ac:dyDescent="0.25">
      <c r="B34" s="139">
        <v>45741</v>
      </c>
      <c r="C34" t="s">
        <v>773</v>
      </c>
      <c r="D34" t="s">
        <v>132</v>
      </c>
      <c r="E34" t="s">
        <v>704</v>
      </c>
      <c r="F34" s="140">
        <v>18.850000000000001</v>
      </c>
    </row>
    <row r="35" spans="2:6" x14ac:dyDescent="0.25">
      <c r="B35" s="139">
        <v>45744</v>
      </c>
      <c r="C35" t="s">
        <v>774</v>
      </c>
      <c r="D35" t="s">
        <v>132</v>
      </c>
      <c r="E35" t="s">
        <v>496</v>
      </c>
      <c r="F35" s="140">
        <v>30.05</v>
      </c>
    </row>
    <row r="36" spans="2:6" x14ac:dyDescent="0.25">
      <c r="D36" t="s">
        <v>503</v>
      </c>
      <c r="E36" t="s">
        <v>264</v>
      </c>
      <c r="F36" s="140">
        <v>482.45</v>
      </c>
    </row>
    <row r="37" spans="2:6" x14ac:dyDescent="0.25">
      <c r="E37" t="s">
        <v>496</v>
      </c>
      <c r="F37" s="140">
        <v>57.290000000000006</v>
      </c>
    </row>
    <row r="38" spans="2:6" x14ac:dyDescent="0.25">
      <c r="E38" t="s">
        <v>620</v>
      </c>
      <c r="F38" s="140">
        <v>116.3</v>
      </c>
    </row>
    <row r="39" spans="2:6" x14ac:dyDescent="0.25">
      <c r="E39" t="s">
        <v>761</v>
      </c>
      <c r="F39" s="140">
        <v>-630.91</v>
      </c>
    </row>
    <row r="40" spans="2:6" x14ac:dyDescent="0.25">
      <c r="B40" s="139">
        <v>45778</v>
      </c>
      <c r="C40" t="s">
        <v>774</v>
      </c>
      <c r="D40" t="s">
        <v>503</v>
      </c>
      <c r="E40" t="s">
        <v>711</v>
      </c>
      <c r="F40" s="140">
        <v>11.2</v>
      </c>
    </row>
    <row r="41" spans="2:6" x14ac:dyDescent="0.25">
      <c r="B41" s="139">
        <v>45779</v>
      </c>
      <c r="C41" t="s">
        <v>774</v>
      </c>
      <c r="D41" t="s">
        <v>503</v>
      </c>
      <c r="E41" t="s">
        <v>264</v>
      </c>
      <c r="F41" s="140">
        <v>0</v>
      </c>
    </row>
    <row r="42" spans="2:6" x14ac:dyDescent="0.25">
      <c r="E42" t="s">
        <v>496</v>
      </c>
      <c r="F42" s="140">
        <v>32.17</v>
      </c>
    </row>
    <row r="43" spans="2:6" x14ac:dyDescent="0.25">
      <c r="B43" s="139">
        <v>45782</v>
      </c>
      <c r="C43" t="s">
        <v>773</v>
      </c>
      <c r="D43" t="s">
        <v>709</v>
      </c>
      <c r="E43" t="s">
        <v>264</v>
      </c>
      <c r="F43" s="140">
        <v>-314.58999999999997</v>
      </c>
    </row>
    <row r="44" spans="2:6" x14ac:dyDescent="0.25">
      <c r="D44" t="s">
        <v>716</v>
      </c>
      <c r="E44" t="s">
        <v>704</v>
      </c>
      <c r="F44" s="140">
        <v>11.2</v>
      </c>
    </row>
    <row r="45" spans="2:6" x14ac:dyDescent="0.25">
      <c r="B45" s="139">
        <v>45786</v>
      </c>
      <c r="C45" t="s">
        <v>773</v>
      </c>
      <c r="D45" t="s">
        <v>709</v>
      </c>
      <c r="E45" t="s">
        <v>264</v>
      </c>
      <c r="F45" s="140">
        <v>314.58999999999997</v>
      </c>
    </row>
    <row r="46" spans="2:6" x14ac:dyDescent="0.25">
      <c r="B46" s="139">
        <v>45800</v>
      </c>
      <c r="C46" t="s">
        <v>774</v>
      </c>
      <c r="D46" t="s">
        <v>132</v>
      </c>
      <c r="E46" t="s">
        <v>711</v>
      </c>
      <c r="F46" s="140">
        <v>18.850000000000001</v>
      </c>
    </row>
    <row r="47" spans="2:6" x14ac:dyDescent="0.25">
      <c r="D47" t="s">
        <v>503</v>
      </c>
      <c r="E47" t="s">
        <v>762</v>
      </c>
      <c r="F47" s="140">
        <v>542.34</v>
      </c>
    </row>
    <row r="48" spans="2:6" x14ac:dyDescent="0.25">
      <c r="B48" s="139">
        <v>45860</v>
      </c>
      <c r="C48" t="s">
        <v>775</v>
      </c>
      <c r="D48" t="s">
        <v>132</v>
      </c>
      <c r="E48" t="s">
        <v>496</v>
      </c>
      <c r="F48" s="140">
        <v>18.850000000000001</v>
      </c>
    </row>
    <row r="49" spans="1:6" x14ac:dyDescent="0.25">
      <c r="D49" t="s">
        <v>503</v>
      </c>
      <c r="E49" t="s">
        <v>264</v>
      </c>
      <c r="F49" s="140">
        <v>0</v>
      </c>
    </row>
    <row r="50" spans="1:6" x14ac:dyDescent="0.25">
      <c r="E50" t="s">
        <v>496</v>
      </c>
      <c r="F50" s="140">
        <v>11.2</v>
      </c>
    </row>
    <row r="51" spans="1:6" x14ac:dyDescent="0.25">
      <c r="A51" t="s">
        <v>457</v>
      </c>
      <c r="F51" s="140">
        <v>-1277.9500000000005</v>
      </c>
    </row>
    <row r="52" spans="1:6" x14ac:dyDescent="0.25">
      <c r="A52" t="s">
        <v>458</v>
      </c>
      <c r="F52" s="140">
        <v>-1277.9500000000005</v>
      </c>
    </row>
  </sheetData>
  <pageMargins left="0.70866141732283472" right="0.70866141732283472" top="0.74803149606299213" bottom="0.74803149606299213" header="0.31496062992125984" footer="0.31496062992125984"/>
  <pageSetup paperSize="8" scale="95" orientation="landscape" r:id="rId2"/>
  <customProperties>
    <customPr name="_pios_id" r:id="rId3"/>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1E44D-977C-4985-A853-11F20CD01B63}">
  <dimension ref="A3:D43"/>
  <sheetViews>
    <sheetView workbookViewId="0">
      <selection activeCell="B7" sqref="B7:F7"/>
    </sheetView>
  </sheetViews>
  <sheetFormatPr defaultRowHeight="12.5" x14ac:dyDescent="0.25"/>
  <cols>
    <col min="1" max="1" width="20.26953125" customWidth="1"/>
    <col min="2" max="2" width="57" bestFit="1" customWidth="1"/>
    <col min="3" max="3" width="47.7265625" bestFit="1" customWidth="1"/>
    <col min="4" max="4" width="10.26953125" bestFit="1" customWidth="1"/>
  </cols>
  <sheetData>
    <row r="3" spans="1:4" x14ac:dyDescent="0.25">
      <c r="A3" s="141" t="s">
        <v>446</v>
      </c>
    </row>
    <row r="4" spans="1:4" x14ac:dyDescent="0.25">
      <c r="A4" s="141" t="s">
        <v>224</v>
      </c>
      <c r="B4" s="141" t="s">
        <v>221</v>
      </c>
      <c r="C4" s="141" t="s">
        <v>222</v>
      </c>
      <c r="D4" t="s">
        <v>447</v>
      </c>
    </row>
    <row r="5" spans="1:4" x14ac:dyDescent="0.25">
      <c r="A5" t="s">
        <v>459</v>
      </c>
      <c r="B5" t="s">
        <v>460</v>
      </c>
      <c r="C5" t="s">
        <v>461</v>
      </c>
      <c r="D5" s="142">
        <v>888.92</v>
      </c>
    </row>
    <row r="6" spans="1:4" x14ac:dyDescent="0.25">
      <c r="A6" t="s">
        <v>462</v>
      </c>
      <c r="B6" t="s">
        <v>460</v>
      </c>
      <c r="C6" t="s">
        <v>463</v>
      </c>
      <c r="D6" s="142">
        <v>1056.1400000000001</v>
      </c>
    </row>
    <row r="7" spans="1:4" x14ac:dyDescent="0.25">
      <c r="C7" t="s">
        <v>464</v>
      </c>
      <c r="D7" s="142">
        <v>153.91</v>
      </c>
    </row>
    <row r="8" spans="1:4" x14ac:dyDescent="0.25">
      <c r="A8" t="s">
        <v>465</v>
      </c>
      <c r="B8" t="s">
        <v>466</v>
      </c>
      <c r="C8" t="s">
        <v>464</v>
      </c>
      <c r="D8" s="142">
        <v>0.56000000000000005</v>
      </c>
    </row>
    <row r="9" spans="1:4" x14ac:dyDescent="0.25">
      <c r="A9" t="s">
        <v>467</v>
      </c>
      <c r="B9" t="s">
        <v>468</v>
      </c>
      <c r="C9" t="s">
        <v>464</v>
      </c>
      <c r="D9" s="142">
        <v>344.44000000000005</v>
      </c>
    </row>
    <row r="10" spans="1:4" x14ac:dyDescent="0.25">
      <c r="A10" t="s">
        <v>469</v>
      </c>
      <c r="B10" t="s">
        <v>470</v>
      </c>
      <c r="C10" t="s">
        <v>463</v>
      </c>
      <c r="D10" s="142">
        <v>170.43</v>
      </c>
    </row>
    <row r="11" spans="1:4" x14ac:dyDescent="0.25">
      <c r="C11" t="s">
        <v>464</v>
      </c>
      <c r="D11" s="142">
        <v>694.16</v>
      </c>
    </row>
    <row r="12" spans="1:4" x14ac:dyDescent="0.25">
      <c r="C12" t="s">
        <v>471</v>
      </c>
      <c r="D12" s="142">
        <v>254.47000000000003</v>
      </c>
    </row>
    <row r="13" spans="1:4" x14ac:dyDescent="0.25">
      <c r="A13" t="s">
        <v>472</v>
      </c>
      <c r="B13" t="s">
        <v>473</v>
      </c>
      <c r="C13" t="s">
        <v>464</v>
      </c>
      <c r="D13" s="142">
        <v>18.850000000000001</v>
      </c>
    </row>
    <row r="14" spans="1:4" x14ac:dyDescent="0.25">
      <c r="C14" t="s">
        <v>461</v>
      </c>
      <c r="D14" s="142">
        <v>470.8</v>
      </c>
    </row>
    <row r="15" spans="1:4" x14ac:dyDescent="0.25">
      <c r="C15" t="s">
        <v>471</v>
      </c>
      <c r="D15" s="142">
        <v>251.31</v>
      </c>
    </row>
    <row r="16" spans="1:4" x14ac:dyDescent="0.25">
      <c r="A16" s="139">
        <v>44968</v>
      </c>
      <c r="B16" t="s">
        <v>474</v>
      </c>
      <c r="C16" t="s">
        <v>463</v>
      </c>
      <c r="D16" s="142">
        <v>194.09</v>
      </c>
    </row>
    <row r="17" spans="1:4" x14ac:dyDescent="0.25">
      <c r="C17" t="s">
        <v>464</v>
      </c>
      <c r="D17" s="142">
        <v>427.60999999999996</v>
      </c>
    </row>
    <row r="18" spans="1:4" x14ac:dyDescent="0.25">
      <c r="A18" s="139">
        <v>45026</v>
      </c>
      <c r="B18" t="s">
        <v>475</v>
      </c>
      <c r="C18" t="s">
        <v>463</v>
      </c>
      <c r="D18" s="142">
        <v>156.52000000000001</v>
      </c>
    </row>
    <row r="19" spans="1:4" x14ac:dyDescent="0.25">
      <c r="C19" t="s">
        <v>464</v>
      </c>
      <c r="D19" s="142">
        <v>880.49</v>
      </c>
    </row>
    <row r="20" spans="1:4" x14ac:dyDescent="0.25">
      <c r="C20" t="s">
        <v>471</v>
      </c>
      <c r="D20" s="142">
        <v>22.3</v>
      </c>
    </row>
    <row r="21" spans="1:4" x14ac:dyDescent="0.25">
      <c r="A21" s="139">
        <v>45063</v>
      </c>
      <c r="B21" t="s">
        <v>466</v>
      </c>
      <c r="C21" t="s">
        <v>463</v>
      </c>
      <c r="D21" s="142">
        <v>622.85</v>
      </c>
    </row>
    <row r="22" spans="1:4" x14ac:dyDescent="0.25">
      <c r="A22" s="139">
        <v>45146</v>
      </c>
      <c r="B22" t="s">
        <v>476</v>
      </c>
      <c r="C22" t="s">
        <v>463</v>
      </c>
      <c r="D22" s="142">
        <v>179.13</v>
      </c>
    </row>
    <row r="23" spans="1:4" x14ac:dyDescent="0.25">
      <c r="C23" t="s">
        <v>464</v>
      </c>
      <c r="D23" s="142">
        <v>738.95</v>
      </c>
    </row>
    <row r="24" spans="1:4" x14ac:dyDescent="0.25">
      <c r="C24" t="s">
        <v>461</v>
      </c>
      <c r="D24" s="142">
        <v>51.3</v>
      </c>
    </row>
    <row r="25" spans="1:4" x14ac:dyDescent="0.25">
      <c r="A25" s="139">
        <v>45147</v>
      </c>
      <c r="B25" t="s">
        <v>477</v>
      </c>
      <c r="C25" t="s">
        <v>463</v>
      </c>
      <c r="D25" s="142">
        <v>145.22</v>
      </c>
    </row>
    <row r="26" spans="1:4" x14ac:dyDescent="0.25">
      <c r="C26" t="s">
        <v>464</v>
      </c>
      <c r="D26" s="142">
        <v>286.18</v>
      </c>
    </row>
    <row r="27" spans="1:4" x14ac:dyDescent="0.25">
      <c r="A27" s="139">
        <v>45155</v>
      </c>
      <c r="B27" t="s">
        <v>466</v>
      </c>
      <c r="C27" t="s">
        <v>464</v>
      </c>
      <c r="D27" s="142">
        <v>-340.43</v>
      </c>
    </row>
    <row r="28" spans="1:4" x14ac:dyDescent="0.25">
      <c r="A28" s="139">
        <v>45176</v>
      </c>
      <c r="B28" t="s">
        <v>477</v>
      </c>
      <c r="C28" t="s">
        <v>464</v>
      </c>
      <c r="D28" s="142">
        <v>817.86</v>
      </c>
    </row>
    <row r="29" spans="1:4" x14ac:dyDescent="0.25">
      <c r="A29" s="139">
        <v>45180</v>
      </c>
      <c r="B29" t="s">
        <v>478</v>
      </c>
      <c r="C29" t="s">
        <v>463</v>
      </c>
      <c r="D29" s="142">
        <v>206.22</v>
      </c>
    </row>
    <row r="30" spans="1:4" x14ac:dyDescent="0.25">
      <c r="C30" t="s">
        <v>464</v>
      </c>
      <c r="D30" s="142">
        <v>683.15000000000009</v>
      </c>
    </row>
    <row r="31" spans="1:4" x14ac:dyDescent="0.25">
      <c r="A31" s="139">
        <v>45237</v>
      </c>
      <c r="B31" t="s">
        <v>479</v>
      </c>
      <c r="C31" t="s">
        <v>463</v>
      </c>
      <c r="D31" s="142">
        <v>113.04</v>
      </c>
    </row>
    <row r="32" spans="1:4" x14ac:dyDescent="0.25">
      <c r="C32" t="s">
        <v>464</v>
      </c>
      <c r="D32" s="142">
        <v>661.31000000000006</v>
      </c>
    </row>
    <row r="33" spans="1:4" x14ac:dyDescent="0.25">
      <c r="C33" t="s">
        <v>480</v>
      </c>
      <c r="D33" s="142">
        <v>13.57</v>
      </c>
    </row>
    <row r="34" spans="1:4" x14ac:dyDescent="0.25">
      <c r="C34" t="s">
        <v>481</v>
      </c>
      <c r="D34" s="142">
        <v>329.13</v>
      </c>
    </row>
    <row r="35" spans="1:4" x14ac:dyDescent="0.25">
      <c r="A35" s="139">
        <v>45316</v>
      </c>
      <c r="B35" t="s">
        <v>482</v>
      </c>
      <c r="C35" t="s">
        <v>464</v>
      </c>
      <c r="D35" s="142">
        <v>541.79000000000008</v>
      </c>
    </row>
    <row r="36" spans="1:4" x14ac:dyDescent="0.25">
      <c r="A36" s="139">
        <v>45326</v>
      </c>
      <c r="B36" t="s">
        <v>483</v>
      </c>
      <c r="C36" t="s">
        <v>464</v>
      </c>
      <c r="D36" s="142">
        <v>863.16000000000008</v>
      </c>
    </row>
    <row r="37" spans="1:4" x14ac:dyDescent="0.25">
      <c r="A37" s="139">
        <v>45331</v>
      </c>
      <c r="B37" t="s">
        <v>484</v>
      </c>
      <c r="C37" t="s">
        <v>464</v>
      </c>
      <c r="D37" s="142">
        <v>576.95000000000005</v>
      </c>
    </row>
    <row r="38" spans="1:4" x14ac:dyDescent="0.25">
      <c r="A38" s="139">
        <v>45426</v>
      </c>
      <c r="B38" t="s">
        <v>485</v>
      </c>
      <c r="C38" t="s">
        <v>461</v>
      </c>
      <c r="D38" s="142">
        <v>6.55</v>
      </c>
    </row>
    <row r="39" spans="1:4" x14ac:dyDescent="0.25">
      <c r="B39" t="s">
        <v>486</v>
      </c>
      <c r="C39" t="s">
        <v>461</v>
      </c>
      <c r="D39" s="142">
        <v>126.05</v>
      </c>
    </row>
    <row r="40" spans="1:4" x14ac:dyDescent="0.25">
      <c r="A40" t="s">
        <v>456</v>
      </c>
      <c r="B40" t="s">
        <v>487</v>
      </c>
      <c r="C40" t="s">
        <v>397</v>
      </c>
      <c r="D40" s="142">
        <v>89.78</v>
      </c>
    </row>
    <row r="41" spans="1:4" x14ac:dyDescent="0.25">
      <c r="B41" t="s">
        <v>488</v>
      </c>
      <c r="C41" t="s">
        <v>397</v>
      </c>
      <c r="D41" s="142">
        <v>51.3</v>
      </c>
    </row>
    <row r="42" spans="1:4" x14ac:dyDescent="0.25">
      <c r="B42" t="s">
        <v>456</v>
      </c>
      <c r="C42" t="s">
        <v>456</v>
      </c>
      <c r="D42" s="142">
        <v>-12890.829999999994</v>
      </c>
    </row>
    <row r="43" spans="1:4" x14ac:dyDescent="0.25">
      <c r="A43" t="s">
        <v>458</v>
      </c>
      <c r="D43" s="142">
        <v>-142.76999999999498</v>
      </c>
    </row>
  </sheetData>
  <pageMargins left="0.7" right="0.7" top="0.75" bottom="0.75" header="0.3" footer="0.3"/>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iManageDocument" ma:contentTypeID="0x01010054669F8639DE294E941D1F01D6045AA9004910BA11A4C5304E8E4C6F9EFF2E939A" ma:contentTypeVersion="539" ma:contentTypeDescription="" ma:contentTypeScope="" ma:versionID="aa8d61ab23ba349dbdbf6e771bd21625">
  <xsd:schema xmlns:xsd="http://www.w3.org/2001/XMLSchema" xmlns:xs="http://www.w3.org/2001/XMLSchema" xmlns:p="http://schemas.microsoft.com/office/2006/metadata/properties" xmlns:ns2="12165527-d881-4234-97f9-ee139a3f0c31" targetNamespace="http://schemas.microsoft.com/office/2006/metadata/properties" ma:root="true" ma:fieldsID="4545a69ead8714916461d255f032afb7" ns2:_="">
    <xsd:import namespace="12165527-d881-4234-97f9-ee139a3f0c31"/>
    <xsd:element name="properties">
      <xsd:complexType>
        <xsd:sequence>
          <xsd:element name="documentManagement">
            <xsd:complexType>
              <xsd:all>
                <xsd:element ref="ns2:Business_x0020_Unit" minOccurs="0"/>
                <xsd:element ref="ns2:Cabinet_x0020_Committee" minOccurs="0"/>
                <xsd:element ref="ns2:Class" minOccurs="0"/>
                <xsd:element ref="ns2:DOCNUM" minOccurs="0"/>
                <xsd:element ref="ns2:Endorsement" minOccurs="0"/>
                <xsd:element ref="ns2:File_x0020_No" minOccurs="0"/>
                <xsd:element ref="ns2:Precedents" minOccurs="0"/>
                <xsd:element ref="ns2:Key_x0020_Version" minOccurs="0"/>
                <xsd:element ref="ns2:SubClass" minOccurs="0"/>
                <xsd:element ref="ns2:RM_x0020_DOC_x0020_ID" minOccurs="0"/>
                <xsd:element ref="ns2:Sec_x0020_Review" minOccurs="0"/>
                <xsd:element ref="ns2:Security_x0020_Classification" minOccurs="0"/>
                <xsd:element ref="ns2:iManageAuthor"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165527-d881-4234-97f9-ee139a3f0c31" elementFormDefault="qualified">
    <xsd:import namespace="http://schemas.microsoft.com/office/2006/documentManagement/types"/>
    <xsd:import namespace="http://schemas.microsoft.com/office/infopath/2007/PartnerControls"/>
    <xsd:element name="Business_x0020_Unit" ma:index="8" nillable="true" ma:displayName="Business Unit" ma:format="Dropdown" ma:internalName="Business_x0020_Unit">
      <xsd:simpleType>
        <xsd:union memberTypes="dms:Text">
          <xsd:simpleType>
            <xsd:restriction base="dms:Choice">
              <xsd:enumeration value="BCS"/>
            </xsd:restriction>
          </xsd:simpleType>
        </xsd:union>
      </xsd:simpleType>
    </xsd:element>
    <xsd:element name="Cabinet_x0020_Committee" ma:index="9" nillable="true" ma:displayName="Cabinet Committee" ma:format="Dropdown" ma:internalName="Cabinet_x0020_Committee">
      <xsd:simpleType>
        <xsd:union memberTypes="dms:Text">
          <xsd:simpleType>
            <xsd:restriction base="dms:Choice">
              <xsd:enumeration value="Appointments and Honours"/>
            </xsd:restriction>
          </xsd:simpleType>
        </xsd:union>
      </xsd:simpleType>
    </xsd:element>
    <xsd:element name="Class" ma:index="10" nillable="true" ma:displayName="Class" ma:format="Dropdown" ma:internalName="Class">
      <xsd:simpleType>
        <xsd:union memberTypes="dms:Text">
          <xsd:simpleType>
            <xsd:restriction base="dms:Choice">
              <xsd:enumeration value="ADVICE"/>
            </xsd:restriction>
          </xsd:simpleType>
        </xsd:union>
      </xsd:simpleType>
    </xsd:element>
    <xsd:element name="DOCNUM" ma:index="11" nillable="true" ma:displayName="DOCNUM" ma:internalName="DOCNUM">
      <xsd:simpleType>
        <xsd:restriction base="dms:Text">
          <xsd:maxLength value="255"/>
        </xsd:restriction>
      </xsd:simpleType>
    </xsd:element>
    <xsd:element name="Endorsement" ma:index="12" nillable="true" ma:displayName="Endorsement" ma:format="Dropdown" ma:internalName="Endorsement">
      <xsd:simpleType>
        <xsd:union memberTypes="dms:Text">
          <xsd:simpleType>
            <xsd:restriction base="dms:Choice">
              <xsd:enumeration value="Addressee Only"/>
            </xsd:restriction>
          </xsd:simpleType>
        </xsd:union>
      </xsd:simpleType>
    </xsd:element>
    <xsd:element name="File_x0020_No" ma:index="13" nillable="true" ma:displayName="File No" ma:internalName="File_x0020_No">
      <xsd:simpleType>
        <xsd:restriction base="dms:Text">
          <xsd:maxLength value="255"/>
        </xsd:restriction>
      </xsd:simpleType>
    </xsd:element>
    <xsd:element name="Precedents" ma:index="14" nillable="true" ma:displayName="Precedents" ma:format="Dropdown" ma:internalName="Precedents">
      <xsd:simpleType>
        <xsd:restriction base="dms:Choice">
          <xsd:enumeration value="ASHCROFTC"/>
        </xsd:restriction>
      </xsd:simpleType>
    </xsd:element>
    <xsd:element name="Key_x0020_Version" ma:index="15" nillable="true" ma:displayName="Key Version" ma:default="0" ma:internalName="Key_x0020_Version">
      <xsd:simpleType>
        <xsd:restriction base="dms:Boolean"/>
      </xsd:simpleType>
    </xsd:element>
    <xsd:element name="SubClass" ma:index="16" nillable="true" ma:displayName="SubClass" ma:format="Dropdown" ma:internalName="SubClass">
      <xsd:simpleType>
        <xsd:union memberTypes="dms:Text">
          <xsd:simpleType>
            <xsd:restriction base="dms:Choice">
              <xsd:enumeration value="MINISTER"/>
            </xsd:restriction>
          </xsd:simpleType>
        </xsd:union>
      </xsd:simpleType>
    </xsd:element>
    <xsd:element name="RM_x0020_DOC_x0020_ID" ma:index="17" nillable="true" ma:displayName="RM DOC ID" ma:internalName="RM_x0020_DOC_x0020_ID">
      <xsd:simpleType>
        <xsd:restriction base="dms:Text">
          <xsd:maxLength value="255"/>
        </xsd:restriction>
      </xsd:simpleType>
    </xsd:element>
    <xsd:element name="Sec_x0020_Review" ma:index="18" nillable="true" ma:displayName="Sec Review" ma:format="DateOnly" ma:internalName="Sec_x0020_Review">
      <xsd:simpleType>
        <xsd:restriction base="dms:DateTime"/>
      </xsd:simpleType>
    </xsd:element>
    <xsd:element name="Security_x0020_Classification" ma:index="19" nillable="true" ma:displayName="Security Classification" ma:format="Dropdown" ma:internalName="Security_x0020_Classification">
      <xsd:simpleType>
        <xsd:union memberTypes="dms:Text">
          <xsd:simpleType>
            <xsd:restriction base="dms:Choice">
              <xsd:enumeration value="BUDGET-SENSITIVE"/>
            </xsd:restriction>
          </xsd:simpleType>
        </xsd:union>
      </xsd:simpleType>
    </xsd:element>
    <xsd:element name="iManageAuthor" ma:index="21" nillable="true" ma:displayName="iManageAuthor" ma:internalName="iManageAuthor">
      <xsd:simpleType>
        <xsd:restriction base="dms:Text">
          <xsd:maxLength value="255"/>
        </xsd:restriction>
      </xsd:simpleType>
    </xsd:element>
    <xsd:element name="_dlc_DocId" ma:index="22" nillable="true" ma:displayName="Document ID Value" ma:description="The value of the document ID assigned to this item." ma:internalName="_dlc_DocId" ma:readOnly="true">
      <xsd:simpleType>
        <xsd:restriction base="dms:Text"/>
      </xsd:simple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ma:index="20"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Key_x0020_Version xmlns="12165527-d881-4234-97f9-ee139a3f0c31">false</Key_x0020_Version>
    <DOCNUM xmlns="12165527-d881-4234-97f9-ee139a3f0c31" xsi:nil="true"/>
    <Business_x0020_Unit xmlns="12165527-d881-4234-97f9-ee139a3f0c31" xsi:nil="true"/>
    <Cabinet_x0020_Committee xmlns="12165527-d881-4234-97f9-ee139a3f0c31" xsi:nil="true"/>
    <Security_x0020_Classification xmlns="12165527-d881-4234-97f9-ee139a3f0c31" xsi:nil="true"/>
    <Endorsement xmlns="12165527-d881-4234-97f9-ee139a3f0c31" xsi:nil="true"/>
    <File_x0020_No xmlns="12165527-d881-4234-97f9-ee139a3f0c31" xsi:nil="true"/>
    <Class xmlns="12165527-d881-4234-97f9-ee139a3f0c31" xsi:nil="true"/>
    <Precedents xmlns="12165527-d881-4234-97f9-ee139a3f0c31" xsi:nil="true"/>
    <RM_x0020_DOC_x0020_ID xmlns="12165527-d881-4234-97f9-ee139a3f0c31" xsi:nil="true"/>
    <Sec_x0020_Review xmlns="12165527-d881-4234-97f9-ee139a3f0c31" xsi:nil="true"/>
    <SubClass xmlns="12165527-d881-4234-97f9-ee139a3f0c31" xsi:nil="true"/>
    <iManageAuthor xmlns="12165527-d881-4234-97f9-ee139a3f0c31" xsi:nil="true"/>
    <_dlc_DocId xmlns="12165527-d881-4234-97f9-ee139a3f0c31">SSCNZ-871057456-822237</_dlc_DocId>
    <_dlc_DocIdUrl xmlns="12165527-d881-4234-97f9-ee139a3f0c31">
      <Url>https://sscnz.sharepoint.com/sites/sscdms/66262/_layouts/15/DocIdRedir.aspx?ID=SSCNZ-871057456-822237</Url>
      <Description>SSCNZ-871057456-822237</Description>
    </_dlc_DocIdUrl>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79D72C4-64B1-41DC-903A-2759D151F6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165527-d881-4234-97f9-ee139a3f0c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579D7F4-D0D7-4BCB-BBEA-E7C37A64913E}">
  <ds:schemaRefs>
    <ds:schemaRef ds:uri="http://schemas.openxmlformats.org/package/2006/metadata/core-properties"/>
    <ds:schemaRef ds:uri="http://purl.org/dc/elements/1.1/"/>
    <ds:schemaRef ds:uri="http://schemas.microsoft.com/office/infopath/2007/PartnerControls"/>
    <ds:schemaRef ds:uri="http://purl.org/dc/terms/"/>
    <ds:schemaRef ds:uri="http://schemas.microsoft.com/office/2006/documentManagement/types"/>
    <ds:schemaRef ds:uri="12165527-d881-4234-97f9-ee139a3f0c3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239DBCAB-6875-4133-81DD-45924FC1DF38}">
  <ds:schemaRefs>
    <ds:schemaRef ds:uri="http://schemas.microsoft.com/sharepoint/events"/>
  </ds:schemaRefs>
</ds:datastoreItem>
</file>

<file path=customXml/itemProps4.xml><?xml version="1.0" encoding="utf-8"?>
<ds:datastoreItem xmlns:ds="http://schemas.openxmlformats.org/officeDocument/2006/customXml" ds:itemID="{6C6A401E-B983-48F3-ADF0-8594D7EE483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Guidance for agencies</vt:lpstr>
      <vt:lpstr>Summary and sign-off</vt:lpstr>
      <vt:lpstr>Travel</vt:lpstr>
      <vt:lpstr>Hospitality</vt:lpstr>
      <vt:lpstr>All other expenses</vt:lpstr>
      <vt:lpstr>Gifts and benefits</vt:lpstr>
      <vt:lpstr>PN expenses</vt:lpstr>
      <vt:lpstr>Pivot PN expenses</vt:lpstr>
      <vt:lpstr>PN Exp Pivot</vt:lpstr>
      <vt:lpstr>JNL out</vt:lpstr>
      <vt:lpstr>'All other expenses'!Print_Area</vt:lpstr>
      <vt:lpstr>'Gifts and benefits'!Print_Area</vt:lpstr>
      <vt:lpstr>'Guidance for agencies'!Print_Area</vt:lpstr>
      <vt:lpstr>Hospitality!Print_Area</vt:lpstr>
      <vt:lpstr>'Summary and sign-off'!Print_Area</vt:lpstr>
      <vt:lpstr>Travel!Print_Area</vt:lpstr>
    </vt:vector>
  </TitlesOfParts>
  <Manager/>
  <Company>SSC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CE-Expense-Disclosure-Workbook-2018</dc:title>
  <dc:subject/>
  <dc:creator>mortensenm</dc:creator>
  <cp:keywords/>
  <dc:description>Version 7 - for review by SIT - ready 2/10/18</dc:description>
  <cp:lastModifiedBy>Michelle Kwing</cp:lastModifiedBy>
  <cp:revision/>
  <cp:lastPrinted>2025-07-16T20:57:51Z</cp:lastPrinted>
  <dcterms:created xsi:type="dcterms:W3CDTF">2010-10-17T20:59:02Z</dcterms:created>
  <dcterms:modified xsi:type="dcterms:W3CDTF">2025-07-24T04:56:16Z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0x01010054669F8639DE294E941D1F01D6045AA9004910BA11A4C5304E8E4C6F9EFF2E939A</vt:lpwstr>
  </property>
  <property fmtid="{D5CDD505-2E9C-101B-9397-08002B2CF9AE}" pid="3" name="Modified_x0020_By">
    <vt:lpwstr/>
  </property>
  <property fmtid="{D5CDD505-2E9C-101B-9397-08002B2CF9AE}" pid="4" name="Created By">
    <vt:lpwstr/>
  </property>
  <property fmtid="{D5CDD505-2E9C-101B-9397-08002B2CF9AE}" pid="5" name="Modified By">
    <vt:lpwstr/>
  </property>
  <property fmtid="{D5CDD505-2E9C-101B-9397-08002B2CF9AE}" pid="6" name="Created_x0020_By">
    <vt:lpwstr/>
  </property>
  <property fmtid="{D5CDD505-2E9C-101B-9397-08002B2CF9AE}" pid="7" name="AuthorIds_UIVersion_3585">
    <vt:lpwstr>122</vt:lpwstr>
  </property>
  <property fmtid="{D5CDD505-2E9C-101B-9397-08002B2CF9AE}" pid="8" name="AuthorIds_UIVersion_3587">
    <vt:lpwstr>122</vt:lpwstr>
  </property>
  <property fmtid="{D5CDD505-2E9C-101B-9397-08002B2CF9AE}" pid="9" name="_dlc_DocIdItemGuid">
    <vt:lpwstr>7132db39-8620-438b-a768-7a99ec14233a</vt:lpwstr>
  </property>
  <property fmtid="{D5CDD505-2E9C-101B-9397-08002B2CF9AE}" pid="10" name="SharedWithUsers">
    <vt:lpwstr>87;#Ken Smart;#157;#Nehalkumar patel</vt:lpwstr>
  </property>
</Properties>
</file>