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rmitchell\Desktop\"/>
    </mc:Choice>
  </mc:AlternateContent>
  <xr:revisionPtr revIDLastSave="0" documentId="8_{A9806858-5736-47B9-ACEC-A88C08758188}" xr6:coauthVersionLast="47" xr6:coauthVersionMax="47" xr10:uidLastSave="{00000000-0000-0000-0000-000000000000}"/>
  <bookViews>
    <workbookView xWindow="-120" yWindow="-120" windowWidth="29040" windowHeight="14505" activeTab="2" xr2:uid="{00000000-000D-0000-FFFF-FFFF00000000}"/>
  </bookViews>
  <sheets>
    <sheet name="Travel" sheetId="1" r:id="rId1"/>
    <sheet name="Hospitality" sheetId="5" r:id="rId2"/>
    <sheet name="Gifts and Benefits" sheetId="6" r:id="rId3"/>
    <sheet name="All other  expenses" sheetId="7" r:id="rId4"/>
  </sheets>
  <definedNames>
    <definedName name="DME_BeforeCloseCompleted_DOCDM_1239966_1_.xls" hidden="1">"False"</definedName>
    <definedName name="DME_Dirty_DOCDM_1239966_1_.xls" hidden="1">"False"</definedName>
    <definedName name="DME_DocumentFlags_DOCDM_1239966_1_.xls" hidden="1">"1"</definedName>
    <definedName name="DME_DocumentID_DOCDM_1239966_1_.xls" hidden="1">"::ODMA\DME-MSE\DOCDM-1239966"</definedName>
    <definedName name="DME_DocumentOpened_DOCDM_1239966_1_.xls" hidden="1">"True"</definedName>
    <definedName name="DME_DocumentTitle_DOCDM_1239966_1_.xls" hidden="1">"DOCDM-1239966 - SSC Disclosure of Expenses - December 2013 excel working file"</definedName>
    <definedName name="DME_LocalFile_DOCDM_1239966_1_.xls" hidden="1">"False"</definedName>
    <definedName name="DME_NextWindowNumber_DOCDM_1239966_1_.xls" hidden="1">"2"</definedName>
    <definedName name="_xlnm.Print_Area" localSheetId="3">'All other  expenses'!$A$1:$E$43</definedName>
    <definedName name="_xlnm.Print_Area" localSheetId="2">'Gifts and Benefits'!$A$1:$E$25</definedName>
    <definedName name="_xlnm.Print_Area" localSheetId="1">Hospitality!$A$1:$F$43</definedName>
    <definedName name="_xlnm.Print_Area" localSheetId="0">Travel!$A$1:$D$318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8" i="1" l="1"/>
  <c r="B309" i="1"/>
  <c r="B228" i="1"/>
  <c r="B117" i="1"/>
  <c r="B201" i="1"/>
  <c r="B190" i="1"/>
  <c r="B177" i="1"/>
  <c r="B155" i="1"/>
  <c r="B144" i="1"/>
  <c r="B135" i="1"/>
  <c r="B129" i="1"/>
  <c r="B107" i="1"/>
  <c r="B33" i="7" l="1"/>
  <c r="A17" i="7"/>
  <c r="B4" i="7"/>
  <c r="B3" i="7"/>
  <c r="B2" i="7"/>
  <c r="D15" i="6"/>
  <c r="B4" i="6"/>
  <c r="B3" i="6"/>
  <c r="B2" i="6"/>
  <c r="B9" i="5"/>
  <c r="B36" i="5" s="1"/>
  <c r="B4" i="5"/>
  <c r="B3" i="5"/>
  <c r="B2" i="5"/>
  <c r="B99" i="1" l="1"/>
  <c r="B83" i="1" l="1"/>
  <c r="B14" i="1" l="1"/>
  <c r="B23" i="1" s="1"/>
  <c r="A10" i="1"/>
  <c r="B227" i="1"/>
  <c r="B226" i="1"/>
  <c r="B225" i="1"/>
  <c r="B215" i="1"/>
  <c r="B240" i="1" s="1"/>
  <c r="B310" i="1" l="1"/>
</calcChain>
</file>

<file path=xl/sharedStrings.xml><?xml version="1.0" encoding="utf-8"?>
<sst xmlns="http://schemas.openxmlformats.org/spreadsheetml/2006/main" count="855" uniqueCount="369">
  <si>
    <t>Date</t>
  </si>
  <si>
    <t>Location/s</t>
  </si>
  <si>
    <t>Location</t>
  </si>
  <si>
    <t>Disclosure period</t>
  </si>
  <si>
    <t>Sub total</t>
  </si>
  <si>
    <t xml:space="preserve">Purpose (eg, hosting delegation from China) </t>
  </si>
  <si>
    <t>All Other Expenses</t>
  </si>
  <si>
    <t>Total travel expenses</t>
  </si>
  <si>
    <t xml:space="preserve">Organisation Name </t>
  </si>
  <si>
    <t>Chief Executive</t>
  </si>
  <si>
    <t>International, domestic and local travel expenses</t>
  </si>
  <si>
    <t>Nature (eg taxi, parking, bus)</t>
  </si>
  <si>
    <t>Reason (eg building relationships, team building)</t>
  </si>
  <si>
    <t>Nature (what and for how many eg dinner for 5)</t>
  </si>
  <si>
    <t>Total other expenses</t>
  </si>
  <si>
    <t>Local Travel (within City, excluding travel to airport)</t>
  </si>
  <si>
    <t>DomesticTravel (within NZ, including travel to and from local airport)</t>
  </si>
  <si>
    <t>Nature (eg hotel, airfare, meals &amp; for how many people, other costs)</t>
  </si>
  <si>
    <t>Nature (eg hotel, airfares, taxis, meals &amp; for how many people, other costs)</t>
  </si>
  <si>
    <t>No. of items =</t>
  </si>
  <si>
    <t>Gifts  and hospitality</t>
  </si>
  <si>
    <t>** Include eg phone and data costs, subscriptions, membership fees, conference fees,  professional development costs, books and anything else</t>
  </si>
  <si>
    <t xml:space="preserve">Hospitality Offered to Third Parties </t>
  </si>
  <si>
    <t xml:space="preserve">Total  expenses </t>
  </si>
  <si>
    <t>Total gifts &amp; benefits</t>
  </si>
  <si>
    <t>Chief Executive Expense Disclosure</t>
  </si>
  <si>
    <t>Notes</t>
  </si>
  <si>
    <t>Date(s)</t>
  </si>
  <si>
    <t>*** e.g. subscription part of employment agreement, development as agreed with SSC</t>
  </si>
  <si>
    <t>Comment / explanation ***</t>
  </si>
  <si>
    <t xml:space="preserve">Notes </t>
  </si>
  <si>
    <t>* Headings on following tabs will pre populate with what you enter on this tab</t>
  </si>
  <si>
    <t>*** Delete what's inapplicable.  Be consistent - all GST exclusive or all GST inclusive</t>
  </si>
  <si>
    <t>Offered by 
(who made the offer?)</t>
  </si>
  <si>
    <t>Nature ***</t>
  </si>
  <si>
    <t>International Travel (including  travel within NZ at beginning and end of overseas trip)**</t>
  </si>
  <si>
    <t>** Group expenditure relating to each overseas trip</t>
  </si>
  <si>
    <t>** Delete what's inapplicable.  Be consistent - all GST exclusive or all GST inclusive</t>
  </si>
  <si>
    <t>Description ** (e.g. event tickets,  etc)</t>
  </si>
  <si>
    <t>Sub totals and totals will appear automatically once you put information in rows above.</t>
  </si>
  <si>
    <t>Mark clearly if there is no information to disclose.</t>
  </si>
  <si>
    <t>Hospitality</t>
  </si>
  <si>
    <t>Gifts and Benefits over $50 annual value**</t>
  </si>
  <si>
    <t>** All gifts, invitations to events and other hospitality, of $50 or more in total value per year, offered to the CE by people external to the organisation</t>
  </si>
  <si>
    <t>*** Mark clearly if cost include GST or not. Be consistent - all GST exclusive or all GST inclusive</t>
  </si>
  <si>
    <t>Estimated total value will appear automatically once you put information in rows above.</t>
  </si>
  <si>
    <t>All other expenditure incurred by the chief executive that is not travel, hospitality or gifts</t>
  </si>
  <si>
    <t>All Other Expenses**</t>
  </si>
  <si>
    <t>Total cost will appear automatically once you put information in rows above.</t>
  </si>
  <si>
    <t>All gifts, invitations to events and other hospitality, of $50 or more in total value per year, offered to the CE by people external to the organisation</t>
  </si>
  <si>
    <t xml:space="preserve">
All expenses incurred by CE during international, domestic and local travel. For international travel, group expenses relating to each trip.
</t>
  </si>
  <si>
    <t>* Headings on this tab will be pre populated with what you enter on the Travel tab</t>
  </si>
  <si>
    <t>Purpose of trip (eg attending XYZ conference for 3 days)****</t>
  </si>
  <si>
    <t>Purpose (eg visiting district office for two days...) ****</t>
  </si>
  <si>
    <t>Purpose (eg meeting with Minister) ****</t>
  </si>
  <si>
    <t>**** Please include sufficient information to explain the trip and its costs including destination and duration.</t>
  </si>
  <si>
    <t>All hospitality expenses provided by the CE in the context of his/her job to anyone external to the Public Service or statutory Crown entities.</t>
  </si>
  <si>
    <t>Third parties include people and organisastions external to the public service or statutory Crown entities.</t>
  </si>
  <si>
    <t>Include items such as  invitations to functions and events, event tickets, gifts from overseas counterparts and commercial organisations (including that accepted by immediate family members).</t>
  </si>
  <si>
    <t>Comments</t>
  </si>
  <si>
    <t>A one-off offer of something worth $25 is not included, but if the offer is made more than once a year, it should be disclosed.</t>
  </si>
  <si>
    <t>Department of Conservation</t>
  </si>
  <si>
    <t xml:space="preserve">1 July 2016 to 30 June 2017 </t>
  </si>
  <si>
    <t>Director General - Lou Sanson</t>
  </si>
  <si>
    <t xml:space="preserve">DOC National Partnerships hui in Hamilton </t>
  </si>
  <si>
    <t>Canterbury Aoraki Board/Nelson Bd joint mtg</t>
  </si>
  <si>
    <t>credit for refunded fare</t>
  </si>
  <si>
    <t>Nga Whenua Rahui mtg and Animal Products mtg</t>
  </si>
  <si>
    <t>Codfish/Stewart Is visit with Commissioner Police</t>
  </si>
  <si>
    <t>Ta Mark Solomon farewell</t>
  </si>
  <si>
    <t>High Country Farmers Conference</t>
  </si>
  <si>
    <t>Luncheon with Premier State Council PR China</t>
  </si>
  <si>
    <t>Travel</t>
  </si>
  <si>
    <t>Sanson Lewis08.03.2017 WLG HLZ NZ</t>
  </si>
  <si>
    <t>Sanson Lewis11.04.2017 WLG CHC NZ</t>
  </si>
  <si>
    <t>Sanson Lewis12.04.2017 WLG CHC NZ</t>
  </si>
  <si>
    <t>Sanson Lewis16.12.2016 WLG GIS NZ</t>
  </si>
  <si>
    <t>Sanson Lewis17.03.2017 WLG ROT NZ</t>
  </si>
  <si>
    <t>Sanson Lewis19.04.2017 WLG IVC NZ</t>
  </si>
  <si>
    <t>Sanson Lewis23.03.2017 WLG CHC NZ</t>
  </si>
  <si>
    <t>Sanson Lewis26.05.2017 WLG CHC NZ</t>
  </si>
  <si>
    <t>Sanson Lewis28.03.2017 WLG AKL NZ</t>
  </si>
  <si>
    <t>Sanson Lewis03.05.2017 WLG ZQN NZ</t>
  </si>
  <si>
    <t>Sanson Lewis04.04.2017 WLG CHC NZ</t>
  </si>
  <si>
    <t>Sanson Lewis11.05.2017 WLG AKL NZ</t>
  </si>
  <si>
    <t>Sanson Lewis23.06.2017 WLG ZQN NZ</t>
  </si>
  <si>
    <t>Sanson Lewis28.04.2017 WLG CHC NZ</t>
  </si>
  <si>
    <t>World Protected Areas Leaders Forum</t>
  </si>
  <si>
    <t>Te Hono 2nd Annual National Summit</t>
  </si>
  <si>
    <t>TRENZ Conference and Hillary Advisory Bd meeting</t>
  </si>
  <si>
    <t>Queenstown Winter Festival</t>
  </si>
  <si>
    <t>Meeting with Environment Canterbury</t>
  </si>
  <si>
    <t>Visit to Hokitika/CHC DOC sites and staff</t>
  </si>
  <si>
    <t>Site Visit to Keri Keri and TRENZ Dinner</t>
  </si>
  <si>
    <t>Ngati Whare Board Meeting</t>
  </si>
  <si>
    <t>Meeting with Environment Canterbury/ Kea Conference</t>
  </si>
  <si>
    <t>Sanson Lewis01.06.2017 WLG HKK NZ</t>
  </si>
  <si>
    <t>Sanson Lewis05.06.2017 CHC WLG NZ</t>
  </si>
  <si>
    <t>Sanson Lewis12.05.2017 AKL KKE NZ</t>
  </si>
  <si>
    <t>Sanson Lewis25.05.2017 WLG CHC NZ</t>
  </si>
  <si>
    <t>Sanson Lewis25.06.2017 AKL ROT NZ</t>
  </si>
  <si>
    <t>Sanson Lewis25.06.2017 AKL WLG NZ</t>
  </si>
  <si>
    <t>Sir Peter Blake Awards</t>
  </si>
  <si>
    <t xml:space="preserve">Business Workshop Auckland City Growth </t>
  </si>
  <si>
    <t>Sanson Lewis16.06.2017 WLG CHC NZ</t>
  </si>
  <si>
    <t>Sanson Lewis25.06.2017 AKL TUO NZ</t>
  </si>
  <si>
    <t>Sanson Lewis30.05.2017 AKL WLG NZ</t>
  </si>
  <si>
    <t>Sanson Lewis30.05.2017 TUO WLG S8</t>
  </si>
  <si>
    <t>Sanson Lewis30.05.2017 WLG AKL NZ</t>
  </si>
  <si>
    <t>Sanson Lewis03.07.2016 AKL WLG NZ</t>
  </si>
  <si>
    <t>Sanson Lewis09.08.2016 WLG ZQN NZ</t>
  </si>
  <si>
    <t>Sanson Lewis20.07.2016 WLG IVC NZ</t>
  </si>
  <si>
    <t>Sanson Lewis30.06.2016 WLG AKL NZ</t>
  </si>
  <si>
    <t>site/staff visits/Real Journeys Charity Ball</t>
  </si>
  <si>
    <t>Stewart Is visit with Minister Guy/Martyn Dunne</t>
  </si>
  <si>
    <t>taxi - business meeting</t>
  </si>
  <si>
    <t>Sustainable Summits Conference</t>
  </si>
  <si>
    <t>Wild Places Conference(AKL)/Real Journeys(ZQN)</t>
  </si>
  <si>
    <t>Conservation Week Associates Function</t>
  </si>
  <si>
    <t>NZ Tourism Awards(AKL)/ Welcome Flats with Albert Brantley CERA</t>
  </si>
  <si>
    <t>meal en route to Stewart Island with Ministers</t>
  </si>
  <si>
    <t>Sanson Lewis05.08.2016 CHC WLG NZ</t>
  </si>
  <si>
    <t>Sanson Lewis10.08.2016 WLG ZQN NZ</t>
  </si>
  <si>
    <t>Sanson Lewis13.09.2016 WLG WLG NZ</t>
  </si>
  <si>
    <t>Sanson Lewis24.06.2016 WLG CHC NZ</t>
  </si>
  <si>
    <t>Sanson Lewis29.09.2016 WLG HKK NZ</t>
  </si>
  <si>
    <t>McDonalds Invercargill Lou Sanson - breakfast Inve</t>
  </si>
  <si>
    <t xml:space="preserve">NZCA Dinner New Plymouth/SSC CEs AKL trip </t>
  </si>
  <si>
    <t>Fiordland visit with Commercial partners</t>
  </si>
  <si>
    <t>Vison Growth Forum/Chamber of Commerce</t>
  </si>
  <si>
    <t>Sanson Lewis03.10.2016 WLG AKL NZ</t>
  </si>
  <si>
    <t>Sanson Lewis07.10.2016 WLG IVC NZ</t>
  </si>
  <si>
    <t>Sanson Lewis13.09.2016 AKL WLG NZ</t>
  </si>
  <si>
    <t>Sanson Lewis26.10.2016 WLG ZQN NZ</t>
  </si>
  <si>
    <t>Ngai Tahu meeting</t>
  </si>
  <si>
    <t>Leading Auckland Growth meeting</t>
  </si>
  <si>
    <t>Sanson Lewis01.11.2016 WLG CHC NZ</t>
  </si>
  <si>
    <t>Sanson Lewis04.10.2016 AKL WLG NZ</t>
  </si>
  <si>
    <t>Sanson Lewis29.09.2016 HKK WLG NZ</t>
  </si>
  <si>
    <t>Sanson Lewis08.12.2016 WLG CHC NZ</t>
  </si>
  <si>
    <t>Sanson Lewis16.11.2016 WLG CHC NZ</t>
  </si>
  <si>
    <t>Sanson Lewis17.11.2016 CHC AKL NZ</t>
  </si>
  <si>
    <t>Sanson Lewis21.11.2016 WLG AKL NZ</t>
  </si>
  <si>
    <t>Sanson Lewis21.12.2016 WLG GIS NZ</t>
  </si>
  <si>
    <t>visit to McKenzie Basin wth LINZ CEO</t>
  </si>
  <si>
    <t>visit to CHC offices/mtg in Hokitika</t>
  </si>
  <si>
    <t>MPI Biosecurity Forum 22 Nov</t>
  </si>
  <si>
    <t>meeting with Ngati Porou CE</t>
  </si>
  <si>
    <t>visit to CHC to attend Partnerships Hui</t>
  </si>
  <si>
    <t>visit to Northland and Gisborne offices</t>
  </si>
  <si>
    <t>Sanson Lewis08.12.2016 WLG NSN NZ</t>
  </si>
  <si>
    <t>Sanson Lewis12.02.2017 CHC WLG NZ</t>
  </si>
  <si>
    <t>Sanson Lewis16.12.2016 WRE GIS NZ</t>
  </si>
  <si>
    <t>Sanson Lewis17.12.2016 WLG KKE NZ</t>
  </si>
  <si>
    <t>visit CHC DOC offices to meet with staff</t>
  </si>
  <si>
    <t>World Protected Leaders Forum</t>
  </si>
  <si>
    <t>visit staff/DOC offices</t>
  </si>
  <si>
    <t>meetings with business colleagues</t>
  </si>
  <si>
    <t>various business meetings Auckland</t>
  </si>
  <si>
    <t>meetings - Ngai Tahu</t>
  </si>
  <si>
    <t>meetings in CHCH (Ngai Tahu)</t>
  </si>
  <si>
    <t>Sanson Lewis03.03.2017 WLG CHC NZ</t>
  </si>
  <si>
    <t>Sanson Lewis08.01.2017 CHC WLG NZ</t>
  </si>
  <si>
    <t>Sanson Lewis12.01.2017 WLG CHC NZ</t>
  </si>
  <si>
    <t>Sanson Lewis17.02.2017 WLG AKL NZ</t>
  </si>
  <si>
    <t>Sanson Lewis21.02.2017 WLG CHC NZ</t>
  </si>
  <si>
    <t>Sanson Lewis24.02.2017 WLG CHC NZ</t>
  </si>
  <si>
    <t>Mackenzie visit with CE Fonterra</t>
  </si>
  <si>
    <t>Visit to relationship mtg in CHCH plus site visit</t>
  </si>
  <si>
    <t>visit for business relationship meetings in Queenstown</t>
  </si>
  <si>
    <t>Project Interface workshop</t>
  </si>
  <si>
    <t>meeting with Environment Canterbury</t>
  </si>
  <si>
    <t>Sanson Lewis14.02.2017 WLG ZQN NZ</t>
  </si>
  <si>
    <t>Sanson Lewis25.02.2017 WLG ZQN NZ</t>
  </si>
  <si>
    <t>Sanson Lewis28.02.2017 WLG CHC NZ</t>
  </si>
  <si>
    <t>Blake Awards/Pew Foundation mtg/Tindall mtg</t>
  </si>
  <si>
    <t>Burwood Takahe Centre/Fulton Hogan</t>
  </si>
  <si>
    <t>Ascot Food Group Lou Sanson - meal Invercargill -</t>
  </si>
  <si>
    <t>meal en route to Burwood Takahe Centre</t>
  </si>
  <si>
    <t>coffee at airport</t>
  </si>
  <si>
    <t>meal in lieu of private accomm costs</t>
  </si>
  <si>
    <t>SSC CE away days (30Sep-1Oct)) share of costs</t>
  </si>
  <si>
    <t>SSC CE away days (22-23 March) share of costs</t>
  </si>
  <si>
    <t>trip cancelled - refund to come</t>
  </si>
  <si>
    <t>meal at airport whilst travelling</t>
  </si>
  <si>
    <t>Snapper charges for local bus travel</t>
  </si>
  <si>
    <t>meal whilst travelling to Rakiura</t>
  </si>
  <si>
    <t>ferry ticket to Tindall meeting</t>
  </si>
  <si>
    <t xml:space="preserve">meal whilst travelling to Stewart Is </t>
  </si>
  <si>
    <t xml:space="preserve">business meeting with Fish and Game </t>
  </si>
  <si>
    <t>meal at Sustainable Summits Conference</t>
  </si>
  <si>
    <t>meeting with Neil Thorsen Endangered Spp FNZ</t>
  </si>
  <si>
    <t>breakfast meeting with associates</t>
  </si>
  <si>
    <t>Conservation Week dinner following Associates Function</t>
  </si>
  <si>
    <t>meal whilst travelling</t>
  </si>
  <si>
    <t>visit to Northland region offices</t>
  </si>
  <si>
    <t>Nelson visit offices/John Palmer meeting</t>
  </si>
  <si>
    <t>visit to CHC to attend Partnerhsips Hui</t>
  </si>
  <si>
    <t>ferry ticket to meeting</t>
  </si>
  <si>
    <t>business dinner with colleagues from MPI Forum</t>
  </si>
  <si>
    <t>water taxi St Arnaud</t>
  </si>
  <si>
    <t>visit CHC to meet with staff</t>
  </si>
  <si>
    <t>Chistchurch visit for various meetings</t>
  </si>
  <si>
    <t>supplies for Waikaremoana VC Opening</t>
  </si>
  <si>
    <t>Business meeting with Ngatu Pouru CE</t>
  </si>
  <si>
    <t>meal whilst travelling to Wairakremoana</t>
  </si>
  <si>
    <t>Partnerships hui in Hamilton (visit cancelled)</t>
  </si>
  <si>
    <t>Visit to relationahip mtg in CHCH plus site visit</t>
  </si>
  <si>
    <t>cancelled see credit</t>
  </si>
  <si>
    <t>fuel for vehicle whilst travelling South Island</t>
  </si>
  <si>
    <t>business meeting with Air NZ CE</t>
  </si>
  <si>
    <t>Ferry Picton to WLG after Aoraki/Nelson Bd mtgs</t>
  </si>
  <si>
    <t>fuel for vehicle whilst travelling</t>
  </si>
  <si>
    <t>meal whilst travelling in Hanmer Springs</t>
  </si>
  <si>
    <t>Codfish/Stewart Is visit with Comm Bush Police</t>
  </si>
  <si>
    <t>meal whilst travelling in hamilton</t>
  </si>
  <si>
    <t>taxi to arport for trip to Hamilton</t>
  </si>
  <si>
    <t>meal whilst travelling in Hamilton</t>
  </si>
  <si>
    <t>meal whilst travelling in Queenstown</t>
  </si>
  <si>
    <t>Business dinner with colleagues/Chair of Conchord</t>
  </si>
  <si>
    <t>Business meeting with Bill Bayfield</t>
  </si>
  <si>
    <t>Business meeting with Alan Moloney</t>
  </si>
  <si>
    <t>taxi home after NZSAR awards</t>
  </si>
  <si>
    <t>parking whilst attending business meeting</t>
  </si>
  <si>
    <t>meal whilst attending conference</t>
  </si>
  <si>
    <t>Dinner meeting with colleague</t>
  </si>
  <si>
    <t xml:space="preserve">taxi to airport </t>
  </si>
  <si>
    <t>bus from airport to city</t>
  </si>
  <si>
    <t>travel in Auckland city</t>
  </si>
  <si>
    <t>parking charges whilst attending meeting</t>
  </si>
  <si>
    <t>Attending Sir Peter Blake Awards</t>
  </si>
  <si>
    <t>various</t>
  </si>
  <si>
    <t>consolidated transactions</t>
  </si>
  <si>
    <t>Travel-Sydney</t>
  </si>
  <si>
    <t>Taribon consultants-Interface Project meeting Sydney</t>
  </si>
  <si>
    <t>Travel-Canberra</t>
  </si>
  <si>
    <t>Parke Leaders Forum</t>
  </si>
  <si>
    <t>taxis- business meeting</t>
  </si>
  <si>
    <t>IUCN Congress in Honolulu Sept 2016</t>
  </si>
  <si>
    <t>Travel-Honolulu</t>
  </si>
  <si>
    <t>Head of Agency meeting July 2016</t>
  </si>
  <si>
    <t>IUCN Congress in Honolulu Sept 2016-meals</t>
  </si>
  <si>
    <t xml:space="preserve">Conservation Associates function </t>
  </si>
  <si>
    <t>Travel - Auckland</t>
  </si>
  <si>
    <t>IUCN Congress in Honolulu Sept 2016-rental vehicle</t>
  </si>
  <si>
    <t>refreshments for event at SPREP conference 21-23 Sept</t>
  </si>
  <si>
    <t>Travel - Niue</t>
  </si>
  <si>
    <t>upgrade on longhaul flight to Hawai'i Sep 2016</t>
  </si>
  <si>
    <t>Travel - Brisbane</t>
  </si>
  <si>
    <t>Visit with Taribon Consultants (trip deferred)</t>
  </si>
  <si>
    <t>business meeting with colleague</t>
  </si>
  <si>
    <t>Wellington</t>
  </si>
  <si>
    <t>Business consultants</t>
  </si>
  <si>
    <t>Business dinner with World Parks Leaders</t>
  </si>
  <si>
    <t xml:space="preserve">Business meeting </t>
  </si>
  <si>
    <t>FBT</t>
  </si>
  <si>
    <t>GST on FBT</t>
  </si>
  <si>
    <t>June 2016 accrual trs to 100104</t>
  </si>
  <si>
    <t xml:space="preserve">Annual medical for DG </t>
  </si>
  <si>
    <t>Caltex Rimutaka Lou Sanson - fuel costs - visit to</t>
  </si>
  <si>
    <t>Bp 2go Kerikeri"																									 Lou Sans</t>
  </si>
  <si>
    <t>Starmart Russley Lou Sanson - fuel for DOC car whi</t>
  </si>
  <si>
    <t>visit to Pukaha/Mt Bruce</t>
  </si>
  <si>
    <t xml:space="preserve">fuel for vehicle </t>
  </si>
  <si>
    <t>fuel costs whilst travelling</t>
  </si>
  <si>
    <t>fuel costs travelling</t>
  </si>
  <si>
    <t>meal with colleague after NZ Tourism launch</t>
  </si>
  <si>
    <t>Dinner with The Nature Conservancy/DOC staff (30-40pp)</t>
  </si>
  <si>
    <t>SSC CEs Economy Forum Dinner</t>
  </si>
  <si>
    <t>Directors' workshop supplies 10 November</t>
  </si>
  <si>
    <t>business lunch with colleague</t>
  </si>
  <si>
    <t>breakfast meeting with colleagues</t>
  </si>
  <si>
    <t>Business meeting AirNZ</t>
  </si>
  <si>
    <t>business meeting after Local Govt NZ meeting</t>
  </si>
  <si>
    <t>Cost ($)
(exc GST)</t>
  </si>
  <si>
    <t>Phil Royal (Risk &amp; Assurance Committee) &amp; M Looker (the Nature Conservancy)</t>
  </si>
  <si>
    <t>Alan Moloney Taribon Consultants</t>
  </si>
  <si>
    <t>Hosting World Parks Leaders Forum</t>
  </si>
  <si>
    <t>Kevin Hague,CE Forest &amp; Bird</t>
  </si>
  <si>
    <t>Business meeting</t>
  </si>
  <si>
    <t>Rick Witana Te Aupouri Chairman</t>
  </si>
  <si>
    <t>Alan Brookbanks, HR Consultant</t>
  </si>
  <si>
    <t>Kevin Hague CE, Forest &amp; Bird</t>
  </si>
  <si>
    <t>Grant Pryde,  Director, Ichor</t>
  </si>
  <si>
    <t>Debbie Birch, Tourism Holdings Board</t>
  </si>
  <si>
    <t>The Nature Conservancy/DOC staff (30-40pp)</t>
  </si>
  <si>
    <t>Steve Smith, Conservation Partner</t>
  </si>
  <si>
    <t>Suzanne Sniveley, Risk &amp; Assurance Committee</t>
  </si>
  <si>
    <t>Warren Parker, Chair, NZ Conservation Authority</t>
  </si>
  <si>
    <t>Basil Prestidge, Public Service Association</t>
  </si>
  <si>
    <t>Dave Bamford, Tourism Management</t>
  </si>
  <si>
    <t>Kevin Hague CE F&amp;B/Hugh Logan</t>
  </si>
  <si>
    <t>SPCA CEO Andrea Midgen</t>
  </si>
  <si>
    <t>Chris Howe WWF</t>
  </si>
  <si>
    <t>Jan Wright, Parliamentary Commissioner Environment</t>
  </si>
  <si>
    <t>Russell Marshall (1st Minister of Conservation)</t>
  </si>
  <si>
    <t>Mike Pratt/Jamie Fitzgerald</t>
  </si>
  <si>
    <t>Estimated value (NZ$)
( inc GST)</t>
  </si>
  <si>
    <t>Birds of a Feather Charity Ball Event</t>
  </si>
  <si>
    <t>Real Journeys</t>
  </si>
  <si>
    <t>AIR NZ</t>
  </si>
  <si>
    <t>Christmas Gift Basket</t>
  </si>
  <si>
    <t>James Cameron - Film Director</t>
  </si>
  <si>
    <t>Cost ($)****
(exc GST )</t>
  </si>
  <si>
    <t>FBT on entertainment yearend calculation</t>
  </si>
  <si>
    <t>GST on FBT on entertainment yearend</t>
  </si>
  <si>
    <t>Reversal of accrual previous FY</t>
  </si>
  <si>
    <t>Kerikeri</t>
  </si>
  <si>
    <t xml:space="preserve">Bell Block Motors Lou Sanson - fuel costs </t>
  </si>
  <si>
    <t>Rotorua</t>
  </si>
  <si>
    <t xml:space="preserve">business meeting with colleague </t>
  </si>
  <si>
    <t xml:space="preserve">Annual medical cost for DG </t>
  </si>
  <si>
    <t>SLT meeting re Kaikoura earthquake</t>
  </si>
  <si>
    <t>business/planning meeting after earthquake</t>
  </si>
  <si>
    <t>Workshop supplies</t>
  </si>
  <si>
    <t>Jane McKessar, DG Research Assistant</t>
  </si>
  <si>
    <t>Cost (NZ$)
(exc GST))***</t>
  </si>
  <si>
    <t>Cost ($)
(exc GST)***</t>
  </si>
  <si>
    <t>Fiji CE Networking Retreat - Lou Sanson &amp; partner</t>
  </si>
  <si>
    <t>taxis - business meetings (grouped)</t>
  </si>
  <si>
    <t>Bus</t>
  </si>
  <si>
    <t>Capital Taxis Lou Sanson - taxi business meeting W</t>
  </si>
  <si>
    <t>Green Cabs Ltd L:ou Sanson - taxi business mtg Wel</t>
  </si>
  <si>
    <t>Kiwi Cabs Lou Sanson - taxi business meeting Welli</t>
  </si>
  <si>
    <t>Wgtn Combined Taxis Lou Sanson - taxi business mee</t>
  </si>
  <si>
    <t>Capital Taxis Lou Sanson taxi to business mtg</t>
  </si>
  <si>
    <t>Green Cabs Ltd Lou Sanson - taxi business meeting</t>
  </si>
  <si>
    <t>Green Cabs Ltd Lou Sanson taxi to business meeting</t>
  </si>
  <si>
    <t>Kiwi Cabs Lou Sanson taxi business meeting Welling</t>
  </si>
  <si>
    <t>Kiwi Cabs Lou Sanson taxi to business meeting Wgtn</t>
  </si>
  <si>
    <t>Wgtn Combined Taxis Lou Sanson taxi to business me</t>
  </si>
  <si>
    <t>Wgtn Taxi 33888-882 Lou Sanson - taxi to business</t>
  </si>
  <si>
    <t>Wgtn Taxi 33888-882 Lou Sanson - taxi business mee</t>
  </si>
  <si>
    <t>Green Cabs Ltd Lou Sanson - taxi to business meeti</t>
  </si>
  <si>
    <t>Kiwi Cabs Lou Sanson - taxi to business meeting We</t>
  </si>
  <si>
    <t>Uber Bv Lou Sanson - taxi to business meeting Well</t>
  </si>
  <si>
    <t>Wgtn Combined Taxis Lou Sanson - taxi to business</t>
  </si>
  <si>
    <t>Wgtn Combined Taxis Lou Sanson - Taxi to business</t>
  </si>
  <si>
    <t>Green Cabs Limited"																									 Lou S</t>
  </si>
  <si>
    <t>Green Cabs Ltd"																									 Lou Sanso</t>
  </si>
  <si>
    <t>Kiwi Cabs"																									 Lou Sanson - t</t>
  </si>
  <si>
    <t>Wgtn Combined Taxis"																									 Lou</t>
  </si>
  <si>
    <t>Wgtn Taxi 33888-882"																									 Lou</t>
  </si>
  <si>
    <t>Capital Taxis Cab 19 Lou Sanson - taxi to business</t>
  </si>
  <si>
    <t>James Cook Lou Sanson - business meeting Wellingto</t>
  </si>
  <si>
    <t>Green Cabs Limited Lou Sanson - taxi to business m</t>
  </si>
  <si>
    <t>Kiwi Cabs Lou Sanson - taxi to business meeting</t>
  </si>
  <si>
    <t>Kiwi Cabs Lou Sanson - taxi to business meeting Wg</t>
  </si>
  <si>
    <t>Capital Taxis Lou Sanson - Taxi to office from air</t>
  </si>
  <si>
    <t>Green Cabs Limited Lou Sanson - Taxi for business</t>
  </si>
  <si>
    <t>Green Cabs Limited Lou Sanson - Taxi from airport</t>
  </si>
  <si>
    <t>Kiwi Cabs Lou Sanson - Taxi for business meeting</t>
  </si>
  <si>
    <t>Wcc Parking Services Lou Sanson - Parking while at</t>
  </si>
  <si>
    <t>Wgtn Combined Taxis Lou Sanson - Taxi for business</t>
  </si>
  <si>
    <t>Fix Manners Mall Lou Sanson - Snapper card top-up</t>
  </si>
  <si>
    <t>Wgtn Combined Taxis Lou Sanson - Taxi home after N</t>
  </si>
  <si>
    <t>Wgtn Combined Taxis Lou Sanson - Taxi following me</t>
  </si>
  <si>
    <t>Fix Manners Mall Lou Sanson - top up Snapper Bus T</t>
  </si>
  <si>
    <t>Green Cabs Ltd Lou Sanson - tazi to business meeti</t>
  </si>
  <si>
    <t>Kiwi Cabs Lou Sanson taxi to business meeting</t>
  </si>
  <si>
    <t>Parking</t>
  </si>
  <si>
    <t>Taxi</t>
  </si>
  <si>
    <t>Taxicharge "Coded by P Card Administrator</t>
  </si>
  <si>
    <t>Wilson Parking "Coded by P Card Administrator,</t>
  </si>
  <si>
    <t>taxis</t>
  </si>
  <si>
    <t>taxi</t>
  </si>
  <si>
    <t>Mission Estate Concert</t>
  </si>
  <si>
    <t>Andy Lowe - Lowe Corporation Ltd</t>
  </si>
  <si>
    <t>The item has been registered as of 17 August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</si>
</sst>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d/mm/yyyy"/>
  </numFmts>
  <fonts count="20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43" fontId="17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4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1" fillId="0" borderId="8" xfId="0" applyFont="1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4" borderId="5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3" fillId="4" borderId="4" xfId="0" applyFont="1" applyFill="1" applyBorder="1" applyAlignment="1">
      <alignment vertical="center" wrapText="1" readingOrder="1"/>
    </xf>
    <xf numFmtId="0" fontId="5" fillId="5" borderId="4" xfId="0" applyFont="1" applyFill="1" applyBorder="1" applyAlignment="1">
      <alignment vertical="center" wrapText="1" readingOrder="1"/>
    </xf>
    <xf numFmtId="0" fontId="6" fillId="0" borderId="0" xfId="0" applyFont="1"/>
    <xf numFmtId="0" fontId="0" fillId="2" borderId="6" xfId="0" applyFill="1" applyBorder="1" applyAlignment="1">
      <alignment wrapText="1"/>
    </xf>
    <xf numFmtId="0" fontId="5" fillId="2" borderId="9" xfId="0" applyFont="1" applyFill="1" applyBorder="1" applyAlignment="1">
      <alignment vertical="center" wrapText="1" readingOrder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5" borderId="7" xfId="0" applyFont="1" applyFill="1" applyBorder="1" applyAlignment="1">
      <alignment vertical="center" readingOrder="1"/>
    </xf>
    <xf numFmtId="0" fontId="2" fillId="6" borderId="3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0" fontId="4" fillId="7" borderId="12" xfId="0" applyFont="1" applyFill="1" applyBorder="1" applyAlignment="1">
      <alignment vertical="center" wrapText="1" readingOrder="1"/>
    </xf>
    <xf numFmtId="0" fontId="7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wrapText="1" readingOrder="1"/>
    </xf>
    <xf numFmtId="0" fontId="12" fillId="0" borderId="0" xfId="0" applyFont="1"/>
    <xf numFmtId="0" fontId="6" fillId="0" borderId="12" xfId="0" applyFont="1" applyBorder="1" applyAlignment="1">
      <alignment wrapText="1"/>
    </xf>
    <xf numFmtId="0" fontId="0" fillId="0" borderId="9" xfId="0" applyBorder="1" applyAlignment="1">
      <alignment vertical="top"/>
    </xf>
    <xf numFmtId="0" fontId="10" fillId="0" borderId="9" xfId="0" applyFont="1" applyBorder="1" applyAlignment="1">
      <alignment vertical="center" readingOrder="1"/>
    </xf>
    <xf numFmtId="0" fontId="10" fillId="0" borderId="0" xfId="0" applyFont="1" applyAlignment="1">
      <alignment vertical="center" readingOrder="1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8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 readingOrder="1"/>
    </xf>
    <xf numFmtId="164" fontId="5" fillId="5" borderId="2" xfId="0" applyNumberFormat="1" applyFont="1" applyFill="1" applyBorder="1" applyAlignment="1">
      <alignment vertical="center" wrapText="1" readingOrder="1"/>
    </xf>
    <xf numFmtId="164" fontId="5" fillId="2" borderId="0" xfId="0" applyNumberFormat="1" applyFont="1" applyFill="1" applyAlignment="1">
      <alignment vertical="center" wrapText="1" readingOrder="1"/>
    </xf>
    <xf numFmtId="0" fontId="6" fillId="0" borderId="7" xfId="0" applyFont="1" applyBorder="1" applyAlignment="1">
      <alignment wrapText="1"/>
    </xf>
    <xf numFmtId="0" fontId="5" fillId="2" borderId="0" xfId="0" applyFont="1" applyFill="1" applyAlignment="1">
      <alignment vertical="center" wrapText="1" readingOrder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6" fillId="5" borderId="0" xfId="0" applyFont="1" applyFill="1" applyAlignment="1">
      <alignment vertical="center" wrapText="1"/>
    </xf>
    <xf numFmtId="164" fontId="6" fillId="5" borderId="3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justify" vertical="center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10" xfId="0" applyBorder="1"/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2" borderId="11" xfId="0" applyFill="1" applyBorder="1" applyAlignment="1">
      <alignment wrapText="1"/>
    </xf>
    <xf numFmtId="14" fontId="18" fillId="0" borderId="0" xfId="2" applyNumberFormat="1" applyAlignment="1">
      <alignment vertical="top"/>
    </xf>
    <xf numFmtId="0" fontId="18" fillId="0" borderId="0" xfId="2" applyAlignment="1">
      <alignment vertical="top"/>
    </xf>
    <xf numFmtId="49" fontId="10" fillId="0" borderId="0" xfId="0" applyNumberFormat="1" applyFont="1"/>
    <xf numFmtId="44" fontId="0" fillId="0" borderId="0" xfId="1" applyFont="1" applyFill="1" applyBorder="1" applyAlignment="1">
      <alignment wrapText="1"/>
    </xf>
    <xf numFmtId="44" fontId="10" fillId="0" borderId="0" xfId="1" applyFont="1" applyFill="1" applyBorder="1"/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4" fontId="1" fillId="0" borderId="2" xfId="1" applyFont="1" applyBorder="1" applyAlignment="1">
      <alignment vertical="center" wrapText="1"/>
    </xf>
    <xf numFmtId="44" fontId="0" fillId="0" borderId="0" xfId="1" applyFont="1" applyBorder="1" applyAlignment="1">
      <alignment wrapText="1"/>
    </xf>
    <xf numFmtId="44" fontId="1" fillId="8" borderId="2" xfId="1" applyFont="1" applyFill="1" applyBorder="1" applyAlignment="1">
      <alignment vertical="center"/>
    </xf>
    <xf numFmtId="44" fontId="1" fillId="0" borderId="3" xfId="1" applyFont="1" applyBorder="1" applyAlignment="1">
      <alignment vertical="center" wrapText="1"/>
    </xf>
    <xf numFmtId="44" fontId="18" fillId="0" borderId="0" xfId="1" applyFont="1" applyFill="1" applyBorder="1" applyAlignment="1">
      <alignment horizontal="right" vertical="top"/>
    </xf>
    <xf numFmtId="44" fontId="0" fillId="0" borderId="0" xfId="1" applyFont="1" applyAlignment="1">
      <alignment wrapText="1"/>
    </xf>
    <xf numFmtId="44" fontId="6" fillId="8" borderId="2" xfId="1" applyFont="1" applyFill="1" applyBorder="1" applyAlignment="1">
      <alignment vertical="center" wrapText="1"/>
    </xf>
    <xf numFmtId="44" fontId="1" fillId="5" borderId="2" xfId="1" applyFont="1" applyFill="1" applyBorder="1" applyAlignment="1">
      <alignment vertical="center"/>
    </xf>
    <xf numFmtId="44" fontId="1" fillId="0" borderId="3" xfId="1" applyFont="1" applyBorder="1" applyAlignment="1">
      <alignment wrapText="1"/>
    </xf>
    <xf numFmtId="44" fontId="1" fillId="0" borderId="0" xfId="1" applyFont="1" applyBorder="1" applyAlignment="1">
      <alignment wrapText="1"/>
    </xf>
    <xf numFmtId="44" fontId="0" fillId="0" borderId="0" xfId="1" applyFont="1" applyBorder="1" applyAlignment="1"/>
    <xf numFmtId="49" fontId="10" fillId="0" borderId="0" xfId="3" applyNumberFormat="1" applyFont="1"/>
    <xf numFmtId="49" fontId="10" fillId="0" borderId="0" xfId="4" applyNumberFormat="1" applyFont="1"/>
    <xf numFmtId="14" fontId="0" fillId="0" borderId="9" xfId="0" applyNumberFormat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65" fontId="10" fillId="0" borderId="0" xfId="3" applyNumberFormat="1" applyFont="1"/>
    <xf numFmtId="44" fontId="17" fillId="0" borderId="0" xfId="1" applyFont="1" applyFill="1" applyBorder="1" applyAlignment="1">
      <alignment wrapText="1"/>
    </xf>
    <xf numFmtId="14" fontId="0" fillId="0" borderId="9" xfId="0" applyNumberFormat="1" applyBorder="1" applyAlignment="1">
      <alignment vertical="top"/>
    </xf>
    <xf numFmtId="44" fontId="17" fillId="0" borderId="0" xfId="1" applyFont="1" applyFill="1" applyBorder="1" applyAlignment="1">
      <alignment vertical="top"/>
    </xf>
    <xf numFmtId="14" fontId="18" fillId="0" borderId="0" xfId="2" applyNumberFormat="1" applyAlignment="1">
      <alignment horizontal="right" vertical="top"/>
    </xf>
    <xf numFmtId="14" fontId="0" fillId="0" borderId="0" xfId="0" applyNumberFormat="1" applyAlignment="1">
      <alignment vertical="top"/>
    </xf>
    <xf numFmtId="14" fontId="18" fillId="0" borderId="0" xfId="5" applyNumberFormat="1" applyFont="1" applyAlignment="1">
      <alignment horizontal="right"/>
    </xf>
    <xf numFmtId="0" fontId="18" fillId="0" borderId="0" xfId="5" applyFont="1"/>
    <xf numFmtId="44" fontId="10" fillId="0" borderId="0" xfId="1" applyFont="1" applyFill="1" applyBorder="1" applyAlignment="1">
      <alignment vertical="center" wrapText="1"/>
    </xf>
    <xf numFmtId="14" fontId="0" fillId="0" borderId="9" xfId="0" applyNumberFormat="1" applyBorder="1" applyAlignment="1">
      <alignment wrapText="1"/>
    </xf>
    <xf numFmtId="14" fontId="10" fillId="0" borderId="9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6" xfId="0" applyFont="1" applyBorder="1" applyAlignment="1">
      <alignment wrapText="1"/>
    </xf>
    <xf numFmtId="0" fontId="0" fillId="0" borderId="0" xfId="0" applyAlignment="1">
      <alignment horizontal="justify" vertical="center"/>
    </xf>
    <xf numFmtId="0" fontId="0" fillId="0" borderId="9" xfId="0" applyBorder="1" applyAlignment="1">
      <alignment wrapText="1"/>
    </xf>
    <xf numFmtId="165" fontId="10" fillId="0" borderId="0" xfId="0" applyNumberFormat="1" applyFont="1"/>
    <xf numFmtId="14" fontId="6" fillId="0" borderId="9" xfId="0" applyNumberFormat="1" applyFont="1" applyBorder="1" applyAlignment="1">
      <alignment wrapText="1"/>
    </xf>
    <xf numFmtId="44" fontId="6" fillId="0" borderId="0" xfId="1" applyFont="1" applyBorder="1" applyAlignment="1">
      <alignment wrapText="1"/>
    </xf>
    <xf numFmtId="0" fontId="18" fillId="0" borderId="6" xfId="2" applyBorder="1" applyAlignment="1">
      <alignment horizontal="left" vertical="top"/>
    </xf>
    <xf numFmtId="165" fontId="10" fillId="0" borderId="0" xfId="6" applyNumberFormat="1" applyFont="1"/>
    <xf numFmtId="49" fontId="10" fillId="0" borderId="0" xfId="6" applyNumberFormat="1" applyFont="1"/>
    <xf numFmtId="14" fontId="18" fillId="0" borderId="0" xfId="5" applyNumberFormat="1" applyFont="1" applyAlignment="1">
      <alignment horizontal="right" vertical="top"/>
    </xf>
    <xf numFmtId="44" fontId="10" fillId="0" borderId="0" xfId="1" applyFont="1" applyFill="1" applyBorder="1" applyAlignment="1">
      <alignment horizontal="left" vertical="top" wrapText="1"/>
    </xf>
    <xf numFmtId="0" fontId="18" fillId="0" borderId="0" xfId="2" applyAlignment="1">
      <alignment horizontal="left" vertical="top"/>
    </xf>
    <xf numFmtId="0" fontId="10" fillId="0" borderId="0" xfId="0" applyFont="1" applyAlignment="1">
      <alignment horizontal="left" vertical="top" wrapText="1"/>
    </xf>
    <xf numFmtId="44" fontId="10" fillId="0" borderId="0" xfId="1" applyFont="1" applyFill="1" applyBorder="1" applyAlignment="1">
      <alignment horizontal="left"/>
    </xf>
    <xf numFmtId="44" fontId="19" fillId="0" borderId="0" xfId="1" applyFont="1" applyFill="1" applyAlignment="1">
      <alignment horizontal="right" vertical="top"/>
    </xf>
    <xf numFmtId="0" fontId="0" fillId="9" borderId="0" xfId="0" applyFill="1" applyAlignment="1">
      <alignment wrapText="1"/>
    </xf>
    <xf numFmtId="43" fontId="10" fillId="0" borderId="0" xfId="7" applyFont="1" applyFill="1" applyBorder="1"/>
    <xf numFmtId="43" fontId="18" fillId="0" borderId="0" xfId="7" applyFont="1" applyBorder="1" applyAlignment="1">
      <alignment horizontal="right" vertical="top"/>
    </xf>
    <xf numFmtId="165" fontId="10" fillId="0" borderId="0" xfId="4" applyNumberFormat="1" applyFont="1"/>
    <xf numFmtId="0" fontId="10" fillId="0" borderId="0" xfId="0" applyFont="1"/>
    <xf numFmtId="0" fontId="0" fillId="0" borderId="0" xfId="0" applyAlignment="1">
      <alignment horizontal="justify"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4" borderId="10" xfId="0" applyFont="1" applyFill="1" applyBorder="1" applyAlignment="1">
      <alignment vertical="center" wrapText="1" readingOrder="1"/>
    </xf>
    <xf numFmtId="0" fontId="3" fillId="4" borderId="1" xfId="0" applyFont="1" applyFill="1" applyBorder="1" applyAlignment="1">
      <alignment vertical="center" wrapText="1" readingOrder="1"/>
    </xf>
    <xf numFmtId="0" fontId="7" fillId="0" borderId="12" xfId="0" applyFont="1" applyBorder="1" applyAlignment="1">
      <alignment vertical="center" wrapText="1" readingOrder="1"/>
    </xf>
    <xf numFmtId="0" fontId="8" fillId="0" borderId="12" xfId="0" applyFont="1" applyBorder="1" applyAlignment="1">
      <alignment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vertical="center" wrapText="1" readingOrder="1"/>
    </xf>
    <xf numFmtId="0" fontId="3" fillId="6" borderId="7" xfId="0" applyFont="1" applyFill="1" applyBorder="1" applyAlignment="1">
      <alignment vertical="center" readingOrder="1"/>
    </xf>
    <xf numFmtId="0" fontId="3" fillId="6" borderId="2" xfId="0" applyFont="1" applyFill="1" applyBorder="1" applyAlignment="1">
      <alignment vertical="center" readingOrder="1"/>
    </xf>
    <xf numFmtId="0" fontId="3" fillId="4" borderId="7" xfId="0" applyFont="1" applyFill="1" applyBorder="1" applyAlignment="1">
      <alignment horizontal="left" vertical="center" wrapText="1" readingOrder="1"/>
    </xf>
    <xf numFmtId="0" fontId="3" fillId="4" borderId="2" xfId="0" applyFont="1" applyFill="1" applyBorder="1" applyAlignment="1">
      <alignment horizontal="left" vertical="center" wrapText="1" readingOrder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1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0" fillId="0" borderId="0" xfId="0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justify" vertical="center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 wrapText="1" readingOrder="1"/>
    </xf>
    <xf numFmtId="0" fontId="4" fillId="4" borderId="2" xfId="0" applyFont="1" applyFill="1" applyBorder="1" applyAlignment="1">
      <alignment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8">
    <cellStyle name="Comma" xfId="7" builtinId="3"/>
    <cellStyle name="Currency" xfId="1" builtinId="4"/>
    <cellStyle name="Normal" xfId="0" builtinId="0"/>
    <cellStyle name="Normal 10" xfId="3" xr:uid="{00000000-0005-0000-0000-000003000000}"/>
    <cellStyle name="Normal 11" xfId="4" xr:uid="{00000000-0005-0000-0000-000004000000}"/>
    <cellStyle name="Normal 11 2" xfId="6" xr:uid="{00000000-0005-0000-0000-000005000000}"/>
    <cellStyle name="Normal 12" xfId="5" xr:uid="{00000000-0005-0000-0000-000006000000}"/>
    <cellStyle name="Normal 2" xfId="2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C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329"/>
  <sheetViews>
    <sheetView topLeftCell="A286" zoomScaleNormal="100" workbookViewId="0">
      <selection activeCell="D229" sqref="D229"/>
    </sheetView>
  </sheetViews>
  <sheetFormatPr defaultColWidth="9.140625" defaultRowHeight="12.75" x14ac:dyDescent="0.2"/>
  <cols>
    <col min="1" max="1" width="23.5703125" style="7" customWidth="1"/>
    <col min="2" max="2" width="21.140625" style="82" customWidth="1"/>
    <col min="3" max="3" width="48.42578125" style="1" customWidth="1"/>
    <col min="4" max="4" width="45.140625" style="1" customWidth="1"/>
    <col min="5" max="16384" width="9.140625" style="1"/>
  </cols>
  <sheetData>
    <row r="1" spans="1:4" ht="36" customHeight="1" x14ac:dyDescent="0.2">
      <c r="A1" s="125" t="s">
        <v>25</v>
      </c>
      <c r="B1" s="125"/>
      <c r="C1" s="125"/>
      <c r="D1" s="125"/>
    </row>
    <row r="2" spans="1:4" ht="36" customHeight="1" x14ac:dyDescent="0.2">
      <c r="A2" s="37" t="s">
        <v>8</v>
      </c>
      <c r="B2" s="129" t="s">
        <v>61</v>
      </c>
      <c r="C2" s="129"/>
      <c r="D2" s="129"/>
    </row>
    <row r="3" spans="1:4" ht="36" customHeight="1" x14ac:dyDescent="0.2">
      <c r="A3" s="37" t="s">
        <v>9</v>
      </c>
      <c r="B3" s="130" t="s">
        <v>63</v>
      </c>
      <c r="C3" s="130"/>
      <c r="D3" s="130"/>
    </row>
    <row r="4" spans="1:4" ht="36" customHeight="1" x14ac:dyDescent="0.2">
      <c r="A4" s="37" t="s">
        <v>3</v>
      </c>
      <c r="B4" s="130" t="s">
        <v>62</v>
      </c>
      <c r="C4" s="130"/>
      <c r="D4" s="130"/>
    </row>
    <row r="5" spans="1:4" s="3" customFormat="1" ht="36" customHeight="1" x14ac:dyDescent="0.2">
      <c r="A5" s="131" t="s">
        <v>10</v>
      </c>
      <c r="B5" s="132"/>
      <c r="C5" s="132"/>
      <c r="D5" s="132"/>
    </row>
    <row r="6" spans="1:4" s="3" customFormat="1" ht="35.25" customHeight="1" x14ac:dyDescent="0.2">
      <c r="A6" s="133" t="s">
        <v>50</v>
      </c>
      <c r="B6" s="134"/>
      <c r="C6" s="134"/>
      <c r="D6" s="134"/>
    </row>
    <row r="7" spans="1:4" s="4" customFormat="1" ht="19.5" customHeight="1" x14ac:dyDescent="0.2">
      <c r="A7" s="127" t="s">
        <v>35</v>
      </c>
      <c r="B7" s="128"/>
      <c r="C7" s="128"/>
      <c r="D7" s="128"/>
    </row>
    <row r="8" spans="1:4" s="30" customFormat="1" ht="25.5" x14ac:dyDescent="0.2">
      <c r="A8" s="28" t="s">
        <v>27</v>
      </c>
      <c r="B8" s="77" t="s">
        <v>316</v>
      </c>
      <c r="C8" s="29" t="s">
        <v>52</v>
      </c>
      <c r="D8" s="29" t="s">
        <v>18</v>
      </c>
    </row>
    <row r="9" spans="1:4" x14ac:dyDescent="0.2">
      <c r="A9" s="96">
        <v>42577</v>
      </c>
      <c r="B9" s="93">
        <v>458.86</v>
      </c>
      <c r="C9" s="71" t="s">
        <v>234</v>
      </c>
      <c r="D9" s="1" t="s">
        <v>233</v>
      </c>
    </row>
    <row r="10" spans="1:4" ht="12.75" customHeight="1" x14ac:dyDescent="0.2">
      <c r="A10" s="97">
        <f>A9+3</f>
        <v>42580</v>
      </c>
      <c r="B10" s="95">
        <v>260.87</v>
      </c>
      <c r="C10" s="1" t="s">
        <v>236</v>
      </c>
      <c r="D10" s="1" t="s">
        <v>235</v>
      </c>
    </row>
    <row r="11" spans="1:4" ht="12.75" customHeight="1" x14ac:dyDescent="0.2">
      <c r="A11" s="97">
        <v>42613</v>
      </c>
      <c r="B11" s="95">
        <v>86.07</v>
      </c>
      <c r="C11" s="71" t="s">
        <v>237</v>
      </c>
      <c r="D11" s="1" t="s">
        <v>235</v>
      </c>
    </row>
    <row r="12" spans="1:4" ht="12.75" customHeight="1" x14ac:dyDescent="0.2">
      <c r="A12" s="94">
        <v>42640</v>
      </c>
      <c r="B12" s="95">
        <v>372.49</v>
      </c>
      <c r="C12" s="71" t="s">
        <v>238</v>
      </c>
      <c r="D12" s="1" t="s">
        <v>239</v>
      </c>
    </row>
    <row r="13" spans="1:4" ht="12.75" customHeight="1" x14ac:dyDescent="0.2">
      <c r="A13" s="94">
        <v>42640</v>
      </c>
      <c r="B13" s="95">
        <v>372.98</v>
      </c>
      <c r="C13" s="71" t="s">
        <v>240</v>
      </c>
      <c r="D13" s="1" t="s">
        <v>235</v>
      </c>
    </row>
    <row r="14" spans="1:4" ht="12.75" customHeight="1" x14ac:dyDescent="0.2">
      <c r="A14" s="94">
        <v>42642</v>
      </c>
      <c r="B14" s="95">
        <f>429.42+94.31+157.49</f>
        <v>681.22</v>
      </c>
      <c r="C14" s="71" t="s">
        <v>241</v>
      </c>
      <c r="D14" s="1" t="s">
        <v>239</v>
      </c>
    </row>
    <row r="15" spans="1:4" ht="12.75" customHeight="1" x14ac:dyDescent="0.2">
      <c r="A15" s="94">
        <v>42642</v>
      </c>
      <c r="B15" s="95">
        <v>20.88</v>
      </c>
      <c r="C15" s="71" t="s">
        <v>244</v>
      </c>
      <c r="D15" s="1" t="s">
        <v>239</v>
      </c>
    </row>
    <row r="16" spans="1:4" ht="12.75" customHeight="1" x14ac:dyDescent="0.2">
      <c r="A16" s="94">
        <v>42642</v>
      </c>
      <c r="B16" s="95">
        <v>50.43</v>
      </c>
      <c r="C16" s="71" t="s">
        <v>247</v>
      </c>
      <c r="D16" s="1" t="s">
        <v>239</v>
      </c>
    </row>
    <row r="17" spans="1:4" ht="12.75" customHeight="1" x14ac:dyDescent="0.2">
      <c r="A17" s="94">
        <v>42670</v>
      </c>
      <c r="B17" s="95">
        <v>145</v>
      </c>
      <c r="C17" s="71" t="s">
        <v>238</v>
      </c>
      <c r="D17" s="1" t="s">
        <v>239</v>
      </c>
    </row>
    <row r="18" spans="1:4" ht="12.75" customHeight="1" x14ac:dyDescent="0.2">
      <c r="A18" s="94">
        <v>42642</v>
      </c>
      <c r="B18" s="95">
        <v>132.19999999999999</v>
      </c>
      <c r="C18" s="71" t="s">
        <v>245</v>
      </c>
      <c r="D18" s="71" t="s">
        <v>246</v>
      </c>
    </row>
    <row r="19" spans="1:4" ht="12.75" customHeight="1" x14ac:dyDescent="0.2">
      <c r="A19" s="94">
        <v>42642</v>
      </c>
      <c r="B19" s="95">
        <v>95.22</v>
      </c>
      <c r="C19" s="71" t="s">
        <v>242</v>
      </c>
      <c r="D19" s="1" t="s">
        <v>243</v>
      </c>
    </row>
    <row r="20" spans="1:4" ht="12.75" customHeight="1" x14ac:dyDescent="0.2">
      <c r="A20" s="94">
        <v>42914</v>
      </c>
      <c r="B20" s="95">
        <v>2060.79</v>
      </c>
      <c r="C20" s="71" t="s">
        <v>249</v>
      </c>
      <c r="D20" s="1" t="s">
        <v>248</v>
      </c>
    </row>
    <row r="21" spans="1:4" ht="12.75" customHeight="1" x14ac:dyDescent="0.2">
      <c r="A21" s="42"/>
      <c r="B21" s="95"/>
    </row>
    <row r="22" spans="1:4" hidden="1" x14ac:dyDescent="0.2">
      <c r="A22" s="10"/>
      <c r="B22" s="78"/>
    </row>
    <row r="23" spans="1:4" ht="19.5" customHeight="1" x14ac:dyDescent="0.2">
      <c r="A23" s="47" t="s">
        <v>4</v>
      </c>
      <c r="B23" s="79">
        <f>SUM(B9:B22)</f>
        <v>4737.0099999999993</v>
      </c>
    </row>
    <row r="24" spans="1:4" s="4" customFormat="1" ht="19.5" customHeight="1" x14ac:dyDescent="0.2">
      <c r="A24" s="135" t="s">
        <v>16</v>
      </c>
      <c r="B24" s="136"/>
      <c r="C24" s="136"/>
      <c r="D24" s="6"/>
    </row>
    <row r="25" spans="1:4" s="30" customFormat="1" ht="37.5" customHeight="1" x14ac:dyDescent="0.2">
      <c r="A25" s="75" t="s">
        <v>27</v>
      </c>
      <c r="B25" s="80" t="s">
        <v>317</v>
      </c>
      <c r="C25" s="76" t="s">
        <v>53</v>
      </c>
      <c r="D25" s="76" t="s">
        <v>17</v>
      </c>
    </row>
    <row r="26" spans="1:4" s="30" customFormat="1" ht="15" customHeight="1" x14ac:dyDescent="0.2">
      <c r="A26" s="70">
        <v>42554</v>
      </c>
      <c r="B26" s="81">
        <v>-117.25</v>
      </c>
      <c r="C26" s="71" t="s">
        <v>66</v>
      </c>
      <c r="D26" s="71" t="s">
        <v>109</v>
      </c>
    </row>
    <row r="27" spans="1:4" s="30" customFormat="1" ht="15" customHeight="1" x14ac:dyDescent="0.2">
      <c r="A27" s="70">
        <v>42593</v>
      </c>
      <c r="B27" s="81">
        <v>82</v>
      </c>
      <c r="C27" s="71" t="s">
        <v>113</v>
      </c>
      <c r="D27" s="71" t="s">
        <v>110</v>
      </c>
    </row>
    <row r="28" spans="1:4" s="30" customFormat="1" ht="15" customHeight="1" x14ac:dyDescent="0.2">
      <c r="A28" s="70">
        <v>42571</v>
      </c>
      <c r="B28" s="81">
        <v>437.16</v>
      </c>
      <c r="C28" s="71" t="s">
        <v>114</v>
      </c>
      <c r="D28" s="71" t="s">
        <v>111</v>
      </c>
    </row>
    <row r="29" spans="1:4" s="30" customFormat="1" ht="15" customHeight="1" x14ac:dyDescent="0.2">
      <c r="A29" s="70">
        <v>42551</v>
      </c>
      <c r="B29" s="81">
        <v>-241.8</v>
      </c>
      <c r="C29" s="71" t="s">
        <v>66</v>
      </c>
      <c r="D29" s="71" t="s">
        <v>112</v>
      </c>
    </row>
    <row r="30" spans="1:4" s="30" customFormat="1" ht="15" customHeight="1" x14ac:dyDescent="0.2">
      <c r="A30" s="70">
        <v>42587</v>
      </c>
      <c r="B30" s="74">
        <v>84.35</v>
      </c>
      <c r="C30" s="71" t="s">
        <v>116</v>
      </c>
      <c r="D30" s="72" t="s">
        <v>121</v>
      </c>
    </row>
    <row r="31" spans="1:4" s="30" customFormat="1" ht="15" customHeight="1" x14ac:dyDescent="0.2">
      <c r="A31" s="70">
        <v>42592</v>
      </c>
      <c r="B31" s="74">
        <v>27.64</v>
      </c>
      <c r="C31" s="71" t="s">
        <v>117</v>
      </c>
      <c r="D31" s="72" t="s">
        <v>122</v>
      </c>
    </row>
    <row r="32" spans="1:4" s="30" customFormat="1" ht="15" customHeight="1" x14ac:dyDescent="0.2">
      <c r="A32" s="70">
        <v>42626</v>
      </c>
      <c r="B32" s="74">
        <v>468.97</v>
      </c>
      <c r="C32" s="71" t="s">
        <v>118</v>
      </c>
      <c r="D32" s="72" t="s">
        <v>123</v>
      </c>
    </row>
    <row r="33" spans="1:4" s="30" customFormat="1" ht="15" customHeight="1" x14ac:dyDescent="0.2">
      <c r="A33" s="70">
        <v>42545</v>
      </c>
      <c r="B33" s="74">
        <v>-403.41</v>
      </c>
      <c r="C33" s="71" t="s">
        <v>66</v>
      </c>
      <c r="D33" s="72" t="s">
        <v>124</v>
      </c>
    </row>
    <row r="34" spans="1:4" s="30" customFormat="1" ht="15" customHeight="1" x14ac:dyDescent="0.2">
      <c r="A34" s="70">
        <v>42642</v>
      </c>
      <c r="B34" s="74">
        <v>672.84</v>
      </c>
      <c r="C34" s="71" t="s">
        <v>119</v>
      </c>
      <c r="D34" s="72" t="s">
        <v>125</v>
      </c>
    </row>
    <row r="35" spans="1:4" s="30" customFormat="1" ht="15" customHeight="1" x14ac:dyDescent="0.2">
      <c r="A35" s="70">
        <v>42542</v>
      </c>
      <c r="B35" s="74">
        <v>7.04</v>
      </c>
      <c r="C35" s="71" t="s">
        <v>120</v>
      </c>
      <c r="D35" s="72" t="s">
        <v>126</v>
      </c>
    </row>
    <row r="36" spans="1:4" s="30" customFormat="1" ht="15" customHeight="1" x14ac:dyDescent="0.2">
      <c r="A36" s="70">
        <v>42646</v>
      </c>
      <c r="B36" s="74">
        <v>229.23</v>
      </c>
      <c r="C36" s="71" t="s">
        <v>127</v>
      </c>
      <c r="D36" s="88" t="s">
        <v>130</v>
      </c>
    </row>
    <row r="37" spans="1:4" s="30" customFormat="1" ht="15" customHeight="1" x14ac:dyDescent="0.2">
      <c r="A37" s="70">
        <v>42650</v>
      </c>
      <c r="B37" s="74">
        <v>482.56</v>
      </c>
      <c r="C37" s="71" t="s">
        <v>128</v>
      </c>
      <c r="D37" s="88" t="s">
        <v>131</v>
      </c>
    </row>
    <row r="38" spans="1:4" s="30" customFormat="1" ht="15" customHeight="1" x14ac:dyDescent="0.2">
      <c r="A38" s="70">
        <v>42626</v>
      </c>
      <c r="B38" s="74">
        <v>32.81</v>
      </c>
      <c r="C38" s="71" t="s">
        <v>118</v>
      </c>
      <c r="D38" s="88" t="s">
        <v>132</v>
      </c>
    </row>
    <row r="39" spans="1:4" s="30" customFormat="1" ht="15" customHeight="1" x14ac:dyDescent="0.2">
      <c r="A39" s="70">
        <v>42669</v>
      </c>
      <c r="B39" s="74">
        <v>368.35</v>
      </c>
      <c r="C39" s="71" t="s">
        <v>129</v>
      </c>
      <c r="D39" s="88" t="s">
        <v>133</v>
      </c>
    </row>
    <row r="40" spans="1:4" s="30" customFormat="1" ht="15" customHeight="1" x14ac:dyDescent="0.2">
      <c r="A40" s="70">
        <v>42675</v>
      </c>
      <c r="B40" s="74">
        <v>285.10000000000002</v>
      </c>
      <c r="C40" s="71" t="s">
        <v>134</v>
      </c>
      <c r="D40" s="72" t="s">
        <v>136</v>
      </c>
    </row>
    <row r="41" spans="1:4" s="30" customFormat="1" ht="15" customHeight="1" x14ac:dyDescent="0.2">
      <c r="A41" s="70">
        <v>42647</v>
      </c>
      <c r="B41" s="74">
        <v>241.8</v>
      </c>
      <c r="C41" s="71" t="s">
        <v>135</v>
      </c>
      <c r="D41" s="72" t="s">
        <v>137</v>
      </c>
    </row>
    <row r="42" spans="1:4" s="30" customFormat="1" ht="15" customHeight="1" x14ac:dyDescent="0.2">
      <c r="A42" s="70">
        <v>42669</v>
      </c>
      <c r="B42" s="74">
        <v>454.08</v>
      </c>
      <c r="C42" s="71" t="s">
        <v>129</v>
      </c>
      <c r="D42" s="72" t="s">
        <v>133</v>
      </c>
    </row>
    <row r="43" spans="1:4" s="30" customFormat="1" ht="15" customHeight="1" x14ac:dyDescent="0.2">
      <c r="A43" s="70">
        <v>42642</v>
      </c>
      <c r="B43" s="74">
        <v>77.8</v>
      </c>
      <c r="C43" s="71" t="s">
        <v>119</v>
      </c>
      <c r="D43" s="72" t="s">
        <v>138</v>
      </c>
    </row>
    <row r="44" spans="1:4" s="30" customFormat="1" ht="15" customHeight="1" x14ac:dyDescent="0.2">
      <c r="A44" s="70">
        <v>42675</v>
      </c>
      <c r="B44" s="74">
        <v>65.86</v>
      </c>
      <c r="C44" s="71" t="s">
        <v>134</v>
      </c>
      <c r="D44" s="89" t="s">
        <v>136</v>
      </c>
    </row>
    <row r="45" spans="1:4" s="30" customFormat="1" ht="15" customHeight="1" x14ac:dyDescent="0.2">
      <c r="A45" s="70">
        <v>42712</v>
      </c>
      <c r="B45" s="74">
        <v>274.66000000000003</v>
      </c>
      <c r="C45" s="71" t="s">
        <v>144</v>
      </c>
      <c r="D45" s="89" t="s">
        <v>139</v>
      </c>
    </row>
    <row r="46" spans="1:4" s="30" customFormat="1" ht="15" customHeight="1" x14ac:dyDescent="0.2">
      <c r="A46" s="70">
        <v>42691</v>
      </c>
      <c r="B46" s="74">
        <v>593.42999999999995</v>
      </c>
      <c r="C46" s="71" t="s">
        <v>145</v>
      </c>
      <c r="D46" s="89" t="s">
        <v>140</v>
      </c>
    </row>
    <row r="47" spans="1:4" s="30" customFormat="1" ht="15" customHeight="1" x14ac:dyDescent="0.2">
      <c r="A47" s="70">
        <v>42695</v>
      </c>
      <c r="B47" s="74">
        <v>201.36</v>
      </c>
      <c r="C47" s="71" t="s">
        <v>146</v>
      </c>
      <c r="D47" s="89" t="s">
        <v>141</v>
      </c>
    </row>
    <row r="48" spans="1:4" s="30" customFormat="1" ht="15" customHeight="1" x14ac:dyDescent="0.2">
      <c r="A48" s="70">
        <v>42695</v>
      </c>
      <c r="B48" s="74">
        <v>192.31</v>
      </c>
      <c r="C48" s="71" t="s">
        <v>146</v>
      </c>
      <c r="D48" s="89" t="s">
        <v>142</v>
      </c>
    </row>
    <row r="49" spans="1:4" s="30" customFormat="1" ht="15" customHeight="1" x14ac:dyDescent="0.2">
      <c r="A49" s="70">
        <v>42695</v>
      </c>
      <c r="B49" s="74">
        <v>101.33</v>
      </c>
      <c r="C49" s="71" t="s">
        <v>146</v>
      </c>
      <c r="D49" s="89" t="s">
        <v>142</v>
      </c>
    </row>
    <row r="50" spans="1:4" s="30" customFormat="1" ht="15" customHeight="1" x14ac:dyDescent="0.2">
      <c r="A50" s="70">
        <v>42695</v>
      </c>
      <c r="B50" s="74">
        <v>-293.64</v>
      </c>
      <c r="C50" s="71" t="s">
        <v>66</v>
      </c>
      <c r="D50" s="89" t="s">
        <v>142</v>
      </c>
    </row>
    <row r="51" spans="1:4" s="30" customFormat="1" ht="15" customHeight="1" x14ac:dyDescent="0.2">
      <c r="A51" s="70">
        <v>42725</v>
      </c>
      <c r="B51" s="74">
        <v>601.96</v>
      </c>
      <c r="C51" s="71" t="s">
        <v>147</v>
      </c>
      <c r="D51" s="89" t="s">
        <v>143</v>
      </c>
    </row>
    <row r="52" spans="1:4" s="30" customFormat="1" ht="15" customHeight="1" x14ac:dyDescent="0.2">
      <c r="A52" s="70">
        <v>42669</v>
      </c>
      <c r="B52" s="74">
        <v>80.86</v>
      </c>
      <c r="C52" s="71" t="s">
        <v>129</v>
      </c>
      <c r="D52" s="89" t="s">
        <v>133</v>
      </c>
    </row>
    <row r="53" spans="1:4" s="30" customFormat="1" ht="15" customHeight="1" x14ac:dyDescent="0.2">
      <c r="A53" s="70">
        <v>42712</v>
      </c>
      <c r="B53" s="74">
        <v>195.33</v>
      </c>
      <c r="C53" s="71" t="s">
        <v>144</v>
      </c>
      <c r="D53" s="72" t="s">
        <v>150</v>
      </c>
    </row>
    <row r="54" spans="1:4" s="30" customFormat="1" ht="15" customHeight="1" x14ac:dyDescent="0.2">
      <c r="A54" s="70">
        <v>42778</v>
      </c>
      <c r="B54" s="74">
        <v>167.84</v>
      </c>
      <c r="C54" s="71" t="s">
        <v>148</v>
      </c>
      <c r="D54" s="72" t="s">
        <v>151</v>
      </c>
    </row>
    <row r="55" spans="1:4" s="30" customFormat="1" ht="15" customHeight="1" x14ac:dyDescent="0.2">
      <c r="A55" s="70">
        <v>42691</v>
      </c>
      <c r="B55" s="74">
        <v>253.95</v>
      </c>
      <c r="C55" s="71" t="s">
        <v>149</v>
      </c>
      <c r="D55" s="72" t="s">
        <v>152</v>
      </c>
    </row>
    <row r="56" spans="1:4" s="30" customFormat="1" ht="15" customHeight="1" x14ac:dyDescent="0.2">
      <c r="A56" s="70">
        <v>42691</v>
      </c>
      <c r="B56" s="74">
        <v>440.76</v>
      </c>
      <c r="C56" s="71" t="s">
        <v>145</v>
      </c>
      <c r="D56" s="72" t="s">
        <v>153</v>
      </c>
    </row>
    <row r="57" spans="1:4" s="30" customFormat="1" ht="15" customHeight="1" x14ac:dyDescent="0.2">
      <c r="A57" s="70">
        <v>42797</v>
      </c>
      <c r="B57" s="74">
        <v>167.84</v>
      </c>
      <c r="C57" s="71" t="s">
        <v>154</v>
      </c>
      <c r="D57" s="72" t="s">
        <v>161</v>
      </c>
    </row>
    <row r="58" spans="1:4" s="30" customFormat="1" ht="15" customHeight="1" x14ac:dyDescent="0.2">
      <c r="A58" s="70">
        <v>42858</v>
      </c>
      <c r="B58" s="74">
        <v>276.64999999999998</v>
      </c>
      <c r="C58" s="71" t="s">
        <v>155</v>
      </c>
      <c r="D58" s="72" t="s">
        <v>82</v>
      </c>
    </row>
    <row r="59" spans="1:4" s="30" customFormat="1" ht="15" customHeight="1" x14ac:dyDescent="0.2">
      <c r="A59" s="70">
        <v>42743</v>
      </c>
      <c r="B59" s="74">
        <v>257.97000000000003</v>
      </c>
      <c r="C59" s="71" t="s">
        <v>156</v>
      </c>
      <c r="D59" s="72" t="s">
        <v>162</v>
      </c>
    </row>
    <row r="60" spans="1:4" s="30" customFormat="1" ht="15" customHeight="1" x14ac:dyDescent="0.2">
      <c r="A60" s="70">
        <v>42747</v>
      </c>
      <c r="B60" s="74">
        <v>371.86</v>
      </c>
      <c r="C60" s="71" t="s">
        <v>157</v>
      </c>
      <c r="D60" s="72" t="s">
        <v>163</v>
      </c>
    </row>
    <row r="61" spans="1:4" s="30" customFormat="1" ht="15" customHeight="1" x14ac:dyDescent="0.2">
      <c r="A61" s="70">
        <v>42783</v>
      </c>
      <c r="B61" s="74">
        <v>268.20999999999998</v>
      </c>
      <c r="C61" s="71" t="s">
        <v>158</v>
      </c>
      <c r="D61" s="72" t="s">
        <v>164</v>
      </c>
    </row>
    <row r="62" spans="1:4" s="30" customFormat="1" ht="15" customHeight="1" x14ac:dyDescent="0.2">
      <c r="A62" s="70">
        <v>42787</v>
      </c>
      <c r="B62" s="74">
        <v>388.72</v>
      </c>
      <c r="C62" s="71" t="s">
        <v>159</v>
      </c>
      <c r="D62" s="72" t="s">
        <v>165</v>
      </c>
    </row>
    <row r="63" spans="1:4" s="30" customFormat="1" ht="15" customHeight="1" x14ac:dyDescent="0.2">
      <c r="A63" s="70">
        <v>42790</v>
      </c>
      <c r="B63" s="74">
        <v>362.73</v>
      </c>
      <c r="C63" s="71" t="s">
        <v>160</v>
      </c>
      <c r="D63" s="72" t="s">
        <v>166</v>
      </c>
    </row>
    <row r="64" spans="1:4" s="30" customFormat="1" ht="15" customHeight="1" x14ac:dyDescent="0.2">
      <c r="A64" s="70">
        <v>42802</v>
      </c>
      <c r="B64" s="74">
        <v>450.77</v>
      </c>
      <c r="C64" s="71" t="s">
        <v>64</v>
      </c>
      <c r="D64" s="72" t="s">
        <v>73</v>
      </c>
    </row>
    <row r="65" spans="1:4" s="30" customFormat="1" ht="15" customHeight="1" x14ac:dyDescent="0.2">
      <c r="A65" s="70">
        <v>42780</v>
      </c>
      <c r="B65" s="74">
        <v>613.29</v>
      </c>
      <c r="C65" s="71" t="s">
        <v>167</v>
      </c>
      <c r="D65" s="72" t="s">
        <v>172</v>
      </c>
    </row>
    <row r="66" spans="1:4" s="30" customFormat="1" ht="15" customHeight="1" x14ac:dyDescent="0.2">
      <c r="A66" s="70">
        <v>42787</v>
      </c>
      <c r="B66" s="74">
        <v>20.22</v>
      </c>
      <c r="C66" s="71" t="s">
        <v>168</v>
      </c>
      <c r="D66" s="72" t="s">
        <v>165</v>
      </c>
    </row>
    <row r="67" spans="1:4" s="30" customFormat="1" ht="15" customHeight="1" x14ac:dyDescent="0.2">
      <c r="A67" s="70">
        <v>42791</v>
      </c>
      <c r="B67" s="74">
        <v>50.94</v>
      </c>
      <c r="C67" s="71" t="s">
        <v>169</v>
      </c>
      <c r="D67" s="72" t="s">
        <v>173</v>
      </c>
    </row>
    <row r="68" spans="1:4" s="30" customFormat="1" ht="15" customHeight="1" x14ac:dyDescent="0.2">
      <c r="A68" s="70">
        <v>42794</v>
      </c>
      <c r="B68" s="74">
        <v>372.8</v>
      </c>
      <c r="C68" s="71" t="s">
        <v>170</v>
      </c>
      <c r="D68" s="72" t="s">
        <v>174</v>
      </c>
    </row>
    <row r="69" spans="1:4" s="30" customFormat="1" ht="15" customHeight="1" x14ac:dyDescent="0.2">
      <c r="A69" s="70">
        <v>42853</v>
      </c>
      <c r="B69" s="74">
        <v>464.73</v>
      </c>
      <c r="C69" s="71" t="s">
        <v>171</v>
      </c>
      <c r="D69" s="72" t="s">
        <v>86</v>
      </c>
    </row>
    <row r="70" spans="1:4" ht="15" customHeight="1" x14ac:dyDescent="0.2">
      <c r="A70" s="70">
        <v>42802</v>
      </c>
      <c r="B70" s="73">
        <v>48.52</v>
      </c>
      <c r="C70" s="71" t="s">
        <v>64</v>
      </c>
      <c r="D70" s="1" t="s">
        <v>73</v>
      </c>
    </row>
    <row r="71" spans="1:4" ht="15" customHeight="1" x14ac:dyDescent="0.2">
      <c r="A71" s="70">
        <v>42836</v>
      </c>
      <c r="B71" s="73">
        <v>325.39999999999998</v>
      </c>
      <c r="C71" s="71" t="s">
        <v>65</v>
      </c>
      <c r="D71" s="1" t="s">
        <v>74</v>
      </c>
    </row>
    <row r="72" spans="1:4" ht="15" customHeight="1" x14ac:dyDescent="0.2">
      <c r="A72" s="70">
        <v>42837</v>
      </c>
      <c r="B72" s="73">
        <v>236.74</v>
      </c>
      <c r="C72" s="71" t="s">
        <v>65</v>
      </c>
      <c r="D72" s="1" t="s">
        <v>75</v>
      </c>
    </row>
    <row r="73" spans="1:4" ht="15" customHeight="1" x14ac:dyDescent="0.2">
      <c r="A73" s="70">
        <v>42720</v>
      </c>
      <c r="B73" s="73">
        <v>-126.97</v>
      </c>
      <c r="C73" s="71" t="s">
        <v>66</v>
      </c>
      <c r="D73" s="1" t="s">
        <v>76</v>
      </c>
    </row>
    <row r="74" spans="1:4" ht="15" customHeight="1" x14ac:dyDescent="0.2">
      <c r="A74" s="70">
        <v>42811</v>
      </c>
      <c r="B74" s="73">
        <v>173.03</v>
      </c>
      <c r="C74" s="71" t="s">
        <v>67</v>
      </c>
      <c r="D74" s="1" t="s">
        <v>77</v>
      </c>
    </row>
    <row r="75" spans="1:4" ht="15" customHeight="1" x14ac:dyDescent="0.2">
      <c r="A75" s="70">
        <v>42844</v>
      </c>
      <c r="B75" s="73">
        <v>417.56</v>
      </c>
      <c r="C75" s="71" t="s">
        <v>68</v>
      </c>
      <c r="D75" s="1" t="s">
        <v>78</v>
      </c>
    </row>
    <row r="76" spans="1:4" ht="15" customHeight="1" x14ac:dyDescent="0.2">
      <c r="A76" s="70">
        <v>42817</v>
      </c>
      <c r="B76" s="73">
        <v>359.83</v>
      </c>
      <c r="C76" s="71" t="s">
        <v>69</v>
      </c>
      <c r="D76" s="1" t="s">
        <v>79</v>
      </c>
    </row>
    <row r="77" spans="1:4" ht="15" customHeight="1" x14ac:dyDescent="0.2">
      <c r="A77" s="70">
        <v>42881</v>
      </c>
      <c r="B77" s="73">
        <v>309.89</v>
      </c>
      <c r="C77" s="71" t="s">
        <v>70</v>
      </c>
      <c r="D77" s="1" t="s">
        <v>80</v>
      </c>
    </row>
    <row r="78" spans="1:4" ht="15" customHeight="1" x14ac:dyDescent="0.2">
      <c r="A78" s="70">
        <v>42822</v>
      </c>
      <c r="B78" s="73">
        <v>309.91000000000003</v>
      </c>
      <c r="C78" s="71" t="s">
        <v>71</v>
      </c>
      <c r="D78" s="1" t="s">
        <v>81</v>
      </c>
    </row>
    <row r="79" spans="1:4" x14ac:dyDescent="0.2">
      <c r="A79" s="70">
        <v>42858</v>
      </c>
      <c r="B79" s="73">
        <v>119.24</v>
      </c>
      <c r="C79" s="1" t="s">
        <v>87</v>
      </c>
      <c r="D79" s="1" t="s">
        <v>82</v>
      </c>
    </row>
    <row r="80" spans="1:4" x14ac:dyDescent="0.2">
      <c r="A80" s="70">
        <v>42829</v>
      </c>
      <c r="B80" s="73">
        <v>451.09</v>
      </c>
      <c r="C80" s="1" t="s">
        <v>88</v>
      </c>
      <c r="D80" s="1" t="s">
        <v>83</v>
      </c>
    </row>
    <row r="81" spans="1:4" x14ac:dyDescent="0.2">
      <c r="A81" s="70">
        <v>42866</v>
      </c>
      <c r="B81" s="73">
        <v>308.19</v>
      </c>
      <c r="C81" s="1" t="s">
        <v>89</v>
      </c>
      <c r="D81" s="1" t="s">
        <v>84</v>
      </c>
    </row>
    <row r="82" spans="1:4" x14ac:dyDescent="0.2">
      <c r="A82" s="70">
        <v>42837</v>
      </c>
      <c r="B82" s="73">
        <v>-244.48</v>
      </c>
      <c r="C82" s="1" t="s">
        <v>66</v>
      </c>
      <c r="D82" s="1" t="s">
        <v>75</v>
      </c>
    </row>
    <row r="83" spans="1:4" x14ac:dyDescent="0.2">
      <c r="A83" s="70">
        <v>42909</v>
      </c>
      <c r="B83" s="73">
        <f>402.87+335</f>
        <v>737.87</v>
      </c>
      <c r="C83" s="1" t="s">
        <v>90</v>
      </c>
      <c r="D83" s="1" t="s">
        <v>85</v>
      </c>
    </row>
    <row r="84" spans="1:4" x14ac:dyDescent="0.2">
      <c r="A84" s="70">
        <v>42853</v>
      </c>
      <c r="B84" s="73">
        <v>164.66</v>
      </c>
      <c r="C84" s="1" t="s">
        <v>91</v>
      </c>
      <c r="D84" s="1" t="s">
        <v>86</v>
      </c>
    </row>
    <row r="85" spans="1:4" x14ac:dyDescent="0.2">
      <c r="A85" s="70">
        <v>42887</v>
      </c>
      <c r="B85" s="74">
        <v>331.43</v>
      </c>
      <c r="C85" s="71" t="s">
        <v>92</v>
      </c>
      <c r="D85" s="72" t="s">
        <v>96</v>
      </c>
    </row>
    <row r="86" spans="1:4" x14ac:dyDescent="0.2">
      <c r="A86" s="70">
        <v>42887</v>
      </c>
      <c r="B86" s="74">
        <v>202.29</v>
      </c>
      <c r="C86" s="71" t="s">
        <v>92</v>
      </c>
      <c r="D86" s="72" t="s">
        <v>97</v>
      </c>
    </row>
    <row r="87" spans="1:4" x14ac:dyDescent="0.2">
      <c r="A87" s="70">
        <v>42866</v>
      </c>
      <c r="B87" s="74">
        <v>68.86</v>
      </c>
      <c r="C87" s="71" t="s">
        <v>89</v>
      </c>
      <c r="D87" s="72" t="s">
        <v>84</v>
      </c>
    </row>
    <row r="88" spans="1:4" x14ac:dyDescent="0.2">
      <c r="A88" s="70">
        <v>42867</v>
      </c>
      <c r="B88" s="74">
        <v>382.21</v>
      </c>
      <c r="C88" s="71" t="s">
        <v>93</v>
      </c>
      <c r="D88" s="72" t="s">
        <v>98</v>
      </c>
    </row>
    <row r="89" spans="1:4" x14ac:dyDescent="0.2">
      <c r="A89" s="70">
        <v>42880</v>
      </c>
      <c r="B89" s="74">
        <v>134.31</v>
      </c>
      <c r="C89" s="71" t="s">
        <v>70</v>
      </c>
      <c r="D89" s="72" t="s">
        <v>99</v>
      </c>
    </row>
    <row r="90" spans="1:4" x14ac:dyDescent="0.2">
      <c r="A90" s="70">
        <v>42911</v>
      </c>
      <c r="B90" s="74">
        <v>76.62</v>
      </c>
      <c r="C90" s="71" t="s">
        <v>94</v>
      </c>
      <c r="D90" s="72" t="s">
        <v>100</v>
      </c>
    </row>
    <row r="91" spans="1:4" x14ac:dyDescent="0.2">
      <c r="A91" s="70">
        <v>42911</v>
      </c>
      <c r="B91" s="74">
        <v>274.61</v>
      </c>
      <c r="C91" s="71" t="s">
        <v>94</v>
      </c>
      <c r="D91" s="72" t="s">
        <v>101</v>
      </c>
    </row>
    <row r="92" spans="1:4" x14ac:dyDescent="0.2">
      <c r="A92" s="70">
        <v>42853</v>
      </c>
      <c r="B92" s="74">
        <v>86.09</v>
      </c>
      <c r="C92" s="71" t="s">
        <v>95</v>
      </c>
      <c r="D92" s="72" t="s">
        <v>86</v>
      </c>
    </row>
    <row r="93" spans="1:4" x14ac:dyDescent="0.2">
      <c r="A93" s="70">
        <v>42902</v>
      </c>
      <c r="B93" s="74">
        <v>494.14</v>
      </c>
      <c r="C93" s="71" t="s">
        <v>102</v>
      </c>
      <c r="D93" s="72" t="s">
        <v>104</v>
      </c>
    </row>
    <row r="94" spans="1:4" x14ac:dyDescent="0.2">
      <c r="A94" s="70">
        <v>42902</v>
      </c>
      <c r="B94" s="74">
        <v>43.03</v>
      </c>
      <c r="C94" s="71" t="s">
        <v>102</v>
      </c>
      <c r="D94" s="72" t="s">
        <v>104</v>
      </c>
    </row>
    <row r="95" spans="1:4" x14ac:dyDescent="0.2">
      <c r="A95" s="70">
        <v>42911</v>
      </c>
      <c r="B95" s="74">
        <v>77.47</v>
      </c>
      <c r="C95" s="71" t="s">
        <v>94</v>
      </c>
      <c r="D95" s="72" t="s">
        <v>105</v>
      </c>
    </row>
    <row r="96" spans="1:4" x14ac:dyDescent="0.2">
      <c r="A96" s="70">
        <v>42885</v>
      </c>
      <c r="B96" s="74">
        <v>352.09</v>
      </c>
      <c r="C96" s="71" t="s">
        <v>103</v>
      </c>
      <c r="D96" s="72" t="s">
        <v>106</v>
      </c>
    </row>
    <row r="97" spans="1:4" x14ac:dyDescent="0.2">
      <c r="A97" s="70">
        <v>42885</v>
      </c>
      <c r="B97" s="74">
        <v>176.65</v>
      </c>
      <c r="C97" s="71" t="s">
        <v>103</v>
      </c>
      <c r="D97" s="72" t="s">
        <v>107</v>
      </c>
    </row>
    <row r="98" spans="1:4" x14ac:dyDescent="0.2">
      <c r="A98" s="70">
        <v>42885</v>
      </c>
      <c r="B98" s="74">
        <v>549.22</v>
      </c>
      <c r="C98" s="71" t="s">
        <v>103</v>
      </c>
      <c r="D98" s="72" t="s">
        <v>108</v>
      </c>
    </row>
    <row r="99" spans="1:4" s="30" customFormat="1" ht="15" customHeight="1" x14ac:dyDescent="0.2">
      <c r="A99" s="70">
        <v>42558</v>
      </c>
      <c r="B99" s="81">
        <f>20.87+30</f>
        <v>50.870000000000005</v>
      </c>
      <c r="C99" s="71" t="s">
        <v>115</v>
      </c>
      <c r="D99" s="1" t="s">
        <v>364</v>
      </c>
    </row>
    <row r="100" spans="1:4" ht="12.75" customHeight="1" x14ac:dyDescent="0.2">
      <c r="A100" s="91">
        <v>42576</v>
      </c>
      <c r="B100" s="73">
        <v>183.63</v>
      </c>
      <c r="C100" s="71" t="s">
        <v>175</v>
      </c>
      <c r="D100" s="1" t="s">
        <v>72</v>
      </c>
    </row>
    <row r="101" spans="1:4" ht="12.75" customHeight="1" x14ac:dyDescent="0.2">
      <c r="A101" s="91">
        <v>42576</v>
      </c>
      <c r="B101" s="73">
        <v>114.09</v>
      </c>
      <c r="C101" s="71" t="s">
        <v>176</v>
      </c>
      <c r="D101" s="1" t="s">
        <v>72</v>
      </c>
    </row>
    <row r="102" spans="1:4" ht="12.75" customHeight="1" x14ac:dyDescent="0.2">
      <c r="A102" s="70">
        <v>42593</v>
      </c>
      <c r="B102" s="73">
        <v>10</v>
      </c>
      <c r="C102" s="71" t="s">
        <v>113</v>
      </c>
      <c r="D102" s="1" t="s">
        <v>72</v>
      </c>
    </row>
    <row r="103" spans="1:4" ht="12.75" customHeight="1" x14ac:dyDescent="0.2">
      <c r="A103" s="91">
        <v>42571</v>
      </c>
      <c r="B103" s="73">
        <v>57.5</v>
      </c>
      <c r="C103" s="71" t="s">
        <v>114</v>
      </c>
      <c r="D103" s="1" t="s">
        <v>72</v>
      </c>
    </row>
    <row r="104" spans="1:4" ht="12.75" customHeight="1" x14ac:dyDescent="0.2">
      <c r="A104" s="91">
        <v>42580</v>
      </c>
      <c r="B104" s="73">
        <v>19.04</v>
      </c>
      <c r="C104" s="71" t="s">
        <v>177</v>
      </c>
      <c r="D104" s="1" t="s">
        <v>72</v>
      </c>
    </row>
    <row r="105" spans="1:4" ht="12.75" customHeight="1" x14ac:dyDescent="0.2">
      <c r="A105" s="91">
        <v>42580</v>
      </c>
      <c r="B105" s="73">
        <v>7.39</v>
      </c>
      <c r="C105" s="71" t="s">
        <v>178</v>
      </c>
      <c r="D105" s="1" t="s">
        <v>72</v>
      </c>
    </row>
    <row r="106" spans="1:4" ht="12.75" customHeight="1" x14ac:dyDescent="0.2">
      <c r="A106" s="91">
        <v>42580</v>
      </c>
      <c r="B106" s="73">
        <v>28.35</v>
      </c>
      <c r="C106" s="71" t="s">
        <v>179</v>
      </c>
      <c r="D106" s="1" t="s">
        <v>72</v>
      </c>
    </row>
    <row r="107" spans="1:4" ht="12.75" customHeight="1" x14ac:dyDescent="0.2">
      <c r="A107" s="91">
        <v>42580</v>
      </c>
      <c r="B107" s="73">
        <f>268.35-146.45</f>
        <v>121.90000000000003</v>
      </c>
      <c r="C107" s="71" t="s">
        <v>319</v>
      </c>
      <c r="D107" s="1" t="s">
        <v>364</v>
      </c>
    </row>
    <row r="108" spans="1:4" ht="12.75" customHeight="1" x14ac:dyDescent="0.2">
      <c r="A108" s="91">
        <v>42580</v>
      </c>
      <c r="B108" s="73">
        <v>162.61000000000001</v>
      </c>
      <c r="C108" s="71" t="s">
        <v>180</v>
      </c>
      <c r="D108" s="1" t="s">
        <v>72</v>
      </c>
    </row>
    <row r="109" spans="1:4" ht="12.75" customHeight="1" x14ac:dyDescent="0.2">
      <c r="A109" s="70">
        <v>42307</v>
      </c>
      <c r="B109" s="74">
        <v>241.74</v>
      </c>
      <c r="C109" s="71" t="s">
        <v>181</v>
      </c>
      <c r="D109" s="1" t="s">
        <v>72</v>
      </c>
    </row>
    <row r="110" spans="1:4" ht="12.75" customHeight="1" x14ac:dyDescent="0.2">
      <c r="A110" s="70">
        <v>42451</v>
      </c>
      <c r="B110" s="74">
        <v>231.31</v>
      </c>
      <c r="C110" s="71" t="s">
        <v>182</v>
      </c>
      <c r="D110" s="1" t="s">
        <v>72</v>
      </c>
    </row>
    <row r="111" spans="1:4" ht="12.75" customHeight="1" x14ac:dyDescent="0.2">
      <c r="A111" s="91">
        <v>42612</v>
      </c>
      <c r="B111" s="73">
        <v>10</v>
      </c>
      <c r="C111" s="71" t="s">
        <v>116</v>
      </c>
      <c r="D111" s="1" t="s">
        <v>72</v>
      </c>
    </row>
    <row r="112" spans="1:4" ht="12.75" customHeight="1" x14ac:dyDescent="0.2">
      <c r="A112" s="91">
        <v>42612</v>
      </c>
      <c r="B112" s="73">
        <v>339.3</v>
      </c>
      <c r="C112" s="71" t="s">
        <v>117</v>
      </c>
      <c r="D112" s="1" t="s">
        <v>72</v>
      </c>
    </row>
    <row r="113" spans="1:4" ht="12.75" customHeight="1" x14ac:dyDescent="0.2">
      <c r="A113" s="91">
        <v>42612</v>
      </c>
      <c r="B113" s="74">
        <v>12.5</v>
      </c>
      <c r="C113" s="71" t="s">
        <v>118</v>
      </c>
      <c r="D113" s="1" t="s">
        <v>72</v>
      </c>
    </row>
    <row r="114" spans="1:4" ht="12.75" customHeight="1" x14ac:dyDescent="0.2">
      <c r="A114" s="91">
        <v>42612</v>
      </c>
      <c r="B114" s="74">
        <v>12.5</v>
      </c>
      <c r="C114" s="71" t="s">
        <v>183</v>
      </c>
      <c r="D114" s="1" t="s">
        <v>72</v>
      </c>
    </row>
    <row r="115" spans="1:4" ht="12.75" customHeight="1" x14ac:dyDescent="0.2">
      <c r="A115" s="91">
        <v>42612</v>
      </c>
      <c r="B115" s="74">
        <v>12.5</v>
      </c>
      <c r="C115" s="71" t="s">
        <v>119</v>
      </c>
      <c r="D115" s="1" t="s">
        <v>72</v>
      </c>
    </row>
    <row r="116" spans="1:4" ht="12.75" customHeight="1" x14ac:dyDescent="0.2">
      <c r="A116" s="91">
        <v>42612</v>
      </c>
      <c r="B116" s="74">
        <v>18.87</v>
      </c>
      <c r="C116" s="71" t="s">
        <v>184</v>
      </c>
      <c r="D116" s="1" t="s">
        <v>72</v>
      </c>
    </row>
    <row r="117" spans="1:4" ht="12.75" customHeight="1" x14ac:dyDescent="0.2">
      <c r="A117" s="91">
        <v>42613</v>
      </c>
      <c r="B117" s="74">
        <f>426.09-216.35</f>
        <v>209.73999999999998</v>
      </c>
      <c r="C117" s="71" t="s">
        <v>319</v>
      </c>
      <c r="D117" s="1" t="s">
        <v>364</v>
      </c>
    </row>
    <row r="118" spans="1:4" ht="12.75" customHeight="1" x14ac:dyDescent="0.2">
      <c r="A118" s="91">
        <v>42613</v>
      </c>
      <c r="B118" s="74">
        <v>34.130000000000003</v>
      </c>
      <c r="C118" s="71" t="s">
        <v>186</v>
      </c>
      <c r="D118" s="1" t="s">
        <v>72</v>
      </c>
    </row>
    <row r="119" spans="1:4" ht="12.75" customHeight="1" x14ac:dyDescent="0.2">
      <c r="A119" s="91">
        <v>42613</v>
      </c>
      <c r="B119" s="74">
        <v>10.43</v>
      </c>
      <c r="C119" s="71" t="s">
        <v>187</v>
      </c>
      <c r="D119" s="1" t="s">
        <v>72</v>
      </c>
    </row>
    <row r="120" spans="1:4" ht="12.75" customHeight="1" x14ac:dyDescent="0.2">
      <c r="A120" s="91">
        <v>42613</v>
      </c>
      <c r="B120" s="74">
        <v>7.83</v>
      </c>
      <c r="C120" s="71" t="s">
        <v>188</v>
      </c>
      <c r="D120" s="1" t="s">
        <v>72</v>
      </c>
    </row>
    <row r="121" spans="1:4" ht="12.75" customHeight="1" x14ac:dyDescent="0.2">
      <c r="A121" s="91">
        <v>42613</v>
      </c>
      <c r="B121" s="74">
        <v>13.91</v>
      </c>
      <c r="C121" s="71" t="s">
        <v>189</v>
      </c>
      <c r="D121" s="1" t="s">
        <v>72</v>
      </c>
    </row>
    <row r="122" spans="1:4" ht="12.75" customHeight="1" x14ac:dyDescent="0.2">
      <c r="A122" s="91">
        <v>42613</v>
      </c>
      <c r="B122" s="74">
        <v>12.24</v>
      </c>
      <c r="C122" s="71" t="s">
        <v>190</v>
      </c>
      <c r="D122" s="1" t="s">
        <v>72</v>
      </c>
    </row>
    <row r="123" spans="1:4" ht="12.75" customHeight="1" x14ac:dyDescent="0.2">
      <c r="A123" s="91">
        <v>42613</v>
      </c>
      <c r="B123" s="74">
        <v>11.74</v>
      </c>
      <c r="C123" s="71" t="s">
        <v>191</v>
      </c>
      <c r="D123" s="1" t="s">
        <v>72</v>
      </c>
    </row>
    <row r="124" spans="1:4" ht="12.75" customHeight="1" x14ac:dyDescent="0.2">
      <c r="A124" s="91">
        <v>42613</v>
      </c>
      <c r="B124" s="74">
        <v>41.74</v>
      </c>
      <c r="C124" s="71" t="s">
        <v>192</v>
      </c>
      <c r="D124" s="1" t="s">
        <v>72</v>
      </c>
    </row>
    <row r="125" spans="1:4" ht="12.75" customHeight="1" x14ac:dyDescent="0.2">
      <c r="A125" s="92">
        <v>42640</v>
      </c>
      <c r="B125" s="74">
        <v>25</v>
      </c>
      <c r="C125" s="71" t="s">
        <v>127</v>
      </c>
      <c r="D125" s="1" t="s">
        <v>72</v>
      </c>
    </row>
    <row r="126" spans="1:4" ht="12.75" customHeight="1" x14ac:dyDescent="0.2">
      <c r="A126" s="92">
        <v>42640</v>
      </c>
      <c r="B126" s="74">
        <v>12.5</v>
      </c>
      <c r="C126" s="71" t="s">
        <v>128</v>
      </c>
      <c r="D126" s="1" t="s">
        <v>72</v>
      </c>
    </row>
    <row r="127" spans="1:4" ht="12.75" customHeight="1" x14ac:dyDescent="0.2">
      <c r="A127" s="92">
        <v>42640</v>
      </c>
      <c r="B127" s="74">
        <v>10</v>
      </c>
      <c r="C127" s="71" t="s">
        <v>118</v>
      </c>
      <c r="D127" s="1" t="s">
        <v>72</v>
      </c>
    </row>
    <row r="128" spans="1:4" ht="12.75" customHeight="1" x14ac:dyDescent="0.2">
      <c r="A128" s="92">
        <v>42640</v>
      </c>
      <c r="B128" s="74">
        <v>12.5</v>
      </c>
      <c r="C128" s="71" t="s">
        <v>129</v>
      </c>
      <c r="D128" s="1" t="s">
        <v>72</v>
      </c>
    </row>
    <row r="129" spans="1:4" ht="12.75" customHeight="1" x14ac:dyDescent="0.2">
      <c r="A129" s="91">
        <v>42642</v>
      </c>
      <c r="B129" s="74">
        <f>267.11-138.08</f>
        <v>129.03</v>
      </c>
      <c r="C129" s="71" t="s">
        <v>319</v>
      </c>
      <c r="D129" s="1" t="s">
        <v>364</v>
      </c>
    </row>
    <row r="130" spans="1:4" ht="12.75" customHeight="1" x14ac:dyDescent="0.2">
      <c r="A130" s="91">
        <v>42642</v>
      </c>
      <c r="B130" s="74">
        <v>120.87</v>
      </c>
      <c r="C130" s="71" t="s">
        <v>193</v>
      </c>
      <c r="D130" s="1" t="s">
        <v>72</v>
      </c>
    </row>
    <row r="131" spans="1:4" ht="12.75" customHeight="1" x14ac:dyDescent="0.2">
      <c r="A131" s="91">
        <v>42670</v>
      </c>
      <c r="B131" s="74">
        <v>12.5</v>
      </c>
      <c r="C131" s="71" t="s">
        <v>134</v>
      </c>
      <c r="D131" s="1" t="s">
        <v>72</v>
      </c>
    </row>
    <row r="132" spans="1:4" ht="12.75" customHeight="1" x14ac:dyDescent="0.2">
      <c r="A132" s="91">
        <v>42670</v>
      </c>
      <c r="B132" s="74">
        <v>147.07</v>
      </c>
      <c r="C132" s="71" t="s">
        <v>127</v>
      </c>
      <c r="D132" s="1" t="s">
        <v>72</v>
      </c>
    </row>
    <row r="133" spans="1:4" ht="12.75" customHeight="1" x14ac:dyDescent="0.2">
      <c r="A133" s="91">
        <v>42670</v>
      </c>
      <c r="B133" s="74">
        <v>22.5</v>
      </c>
      <c r="C133" s="71" t="s">
        <v>129</v>
      </c>
      <c r="D133" s="1" t="s">
        <v>72</v>
      </c>
    </row>
    <row r="134" spans="1:4" ht="12.75" customHeight="1" x14ac:dyDescent="0.2">
      <c r="A134" s="91">
        <v>42670</v>
      </c>
      <c r="B134" s="74">
        <v>10</v>
      </c>
      <c r="C134" s="71" t="s">
        <v>119</v>
      </c>
      <c r="D134" s="1" t="s">
        <v>72</v>
      </c>
    </row>
    <row r="135" spans="1:4" ht="12.75" customHeight="1" x14ac:dyDescent="0.2">
      <c r="A135" s="90">
        <v>42671</v>
      </c>
      <c r="B135" s="73">
        <f>221.83-108.33</f>
        <v>113.50000000000001</v>
      </c>
      <c r="C135" s="71" t="s">
        <v>319</v>
      </c>
      <c r="D135" s="1" t="s">
        <v>364</v>
      </c>
    </row>
    <row r="136" spans="1:4" ht="12.75" customHeight="1" x14ac:dyDescent="0.2">
      <c r="A136" s="90">
        <v>42671</v>
      </c>
      <c r="B136" s="78">
        <v>84.69</v>
      </c>
      <c r="C136" s="71" t="s">
        <v>194</v>
      </c>
      <c r="D136" s="1" t="s">
        <v>72</v>
      </c>
    </row>
    <row r="137" spans="1:4" ht="12.75" customHeight="1" x14ac:dyDescent="0.2">
      <c r="A137" s="90">
        <v>42671</v>
      </c>
      <c r="B137" s="78">
        <v>111.54</v>
      </c>
      <c r="C137" s="71" t="s">
        <v>319</v>
      </c>
      <c r="D137" s="1" t="s">
        <v>72</v>
      </c>
    </row>
    <row r="138" spans="1:4" ht="12.75" customHeight="1" x14ac:dyDescent="0.2">
      <c r="A138" s="90">
        <v>42702</v>
      </c>
      <c r="B138" s="78">
        <v>12.5</v>
      </c>
      <c r="C138" s="71" t="s">
        <v>144</v>
      </c>
      <c r="D138" s="1" t="s">
        <v>72</v>
      </c>
    </row>
    <row r="139" spans="1:4" ht="12.75" customHeight="1" x14ac:dyDescent="0.2">
      <c r="A139" s="90">
        <v>42702</v>
      </c>
      <c r="B139" s="78">
        <v>22.5</v>
      </c>
      <c r="C139" s="71" t="s">
        <v>195</v>
      </c>
      <c r="D139" s="1" t="s">
        <v>72</v>
      </c>
    </row>
    <row r="140" spans="1:4" ht="12.75" customHeight="1" x14ac:dyDescent="0.2">
      <c r="A140" s="90">
        <v>42702</v>
      </c>
      <c r="B140" s="78">
        <v>42.5</v>
      </c>
      <c r="C140" s="71" t="s">
        <v>145</v>
      </c>
      <c r="D140" s="1" t="s">
        <v>72</v>
      </c>
    </row>
    <row r="141" spans="1:4" ht="12.75" customHeight="1" x14ac:dyDescent="0.2">
      <c r="A141" s="90">
        <v>42702</v>
      </c>
      <c r="B141" s="78">
        <v>35</v>
      </c>
      <c r="C141" s="71" t="s">
        <v>146</v>
      </c>
      <c r="D141" s="1" t="s">
        <v>72</v>
      </c>
    </row>
    <row r="142" spans="1:4" ht="12.75" customHeight="1" x14ac:dyDescent="0.2">
      <c r="A142" s="90">
        <v>42702</v>
      </c>
      <c r="B142" s="78">
        <v>12.5</v>
      </c>
      <c r="C142" s="71" t="s">
        <v>147</v>
      </c>
      <c r="D142" s="1" t="s">
        <v>72</v>
      </c>
    </row>
    <row r="143" spans="1:4" ht="12.75" customHeight="1" x14ac:dyDescent="0.2">
      <c r="A143" s="90">
        <v>42702</v>
      </c>
      <c r="B143" s="78">
        <v>144.5</v>
      </c>
      <c r="C143" s="71" t="s">
        <v>129</v>
      </c>
      <c r="D143" s="1" t="s">
        <v>72</v>
      </c>
    </row>
    <row r="144" spans="1:4" ht="12.75" customHeight="1" x14ac:dyDescent="0.2">
      <c r="A144" s="90">
        <v>42703</v>
      </c>
      <c r="B144" s="73">
        <f>136.87-54</f>
        <v>82.87</v>
      </c>
      <c r="C144" s="71" t="s">
        <v>319</v>
      </c>
      <c r="D144" s="1" t="s">
        <v>364</v>
      </c>
    </row>
    <row r="145" spans="1:4" ht="12.75" customHeight="1" x14ac:dyDescent="0.2">
      <c r="A145" s="90">
        <v>42703</v>
      </c>
      <c r="B145" s="78">
        <v>10</v>
      </c>
      <c r="C145" s="71" t="s">
        <v>194</v>
      </c>
      <c r="D145" s="1" t="s">
        <v>72</v>
      </c>
    </row>
    <row r="146" spans="1:4" ht="12.75" customHeight="1" x14ac:dyDescent="0.2">
      <c r="A146" s="90">
        <v>42723</v>
      </c>
      <c r="B146" s="78">
        <v>49</v>
      </c>
      <c r="C146" s="71" t="s">
        <v>144</v>
      </c>
      <c r="D146" s="1" t="s">
        <v>72</v>
      </c>
    </row>
    <row r="147" spans="1:4" ht="12.75" customHeight="1" x14ac:dyDescent="0.2">
      <c r="A147" s="90">
        <v>42723</v>
      </c>
      <c r="B147" s="78">
        <v>174.43</v>
      </c>
      <c r="C147" s="71" t="s">
        <v>196</v>
      </c>
      <c r="D147" s="1" t="s">
        <v>72</v>
      </c>
    </row>
    <row r="148" spans="1:4" ht="12.75" customHeight="1" x14ac:dyDescent="0.2">
      <c r="A148" s="90">
        <v>42723</v>
      </c>
      <c r="B148" s="78">
        <v>266.52</v>
      </c>
      <c r="C148" s="71" t="s">
        <v>197</v>
      </c>
      <c r="D148" s="1" t="s">
        <v>72</v>
      </c>
    </row>
    <row r="149" spans="1:4" ht="12.75" customHeight="1" x14ac:dyDescent="0.2">
      <c r="A149" s="90">
        <v>42723</v>
      </c>
      <c r="B149" s="78">
        <v>33</v>
      </c>
      <c r="C149" s="71" t="s">
        <v>147</v>
      </c>
      <c r="D149" s="1" t="s">
        <v>72</v>
      </c>
    </row>
    <row r="150" spans="1:4" ht="12.75" customHeight="1" x14ac:dyDescent="0.2">
      <c r="A150" s="90">
        <v>42727</v>
      </c>
      <c r="B150" s="74">
        <v>61.74</v>
      </c>
      <c r="C150" s="71" t="s">
        <v>180</v>
      </c>
      <c r="D150" s="1" t="s">
        <v>72</v>
      </c>
    </row>
    <row r="151" spans="1:4" ht="12.75" customHeight="1" x14ac:dyDescent="0.2">
      <c r="A151" s="90">
        <v>42727</v>
      </c>
      <c r="B151" s="74">
        <v>17.39</v>
      </c>
      <c r="C151" s="71" t="s">
        <v>194</v>
      </c>
      <c r="D151" s="1" t="s">
        <v>72</v>
      </c>
    </row>
    <row r="152" spans="1:4" ht="12.75" customHeight="1" x14ac:dyDescent="0.2">
      <c r="A152" s="90">
        <v>42727</v>
      </c>
      <c r="B152" s="74">
        <v>10.87</v>
      </c>
      <c r="C152" s="71" t="s">
        <v>198</v>
      </c>
      <c r="D152" s="1" t="s">
        <v>72</v>
      </c>
    </row>
    <row r="153" spans="1:4" ht="12.75" customHeight="1" x14ac:dyDescent="0.2">
      <c r="A153" s="90">
        <v>42727</v>
      </c>
      <c r="B153" s="78">
        <v>75.34</v>
      </c>
      <c r="C153" s="71" t="s">
        <v>194</v>
      </c>
      <c r="D153" s="1" t="s">
        <v>72</v>
      </c>
    </row>
    <row r="154" spans="1:4" ht="12.75" customHeight="1" x14ac:dyDescent="0.2">
      <c r="A154" s="90">
        <v>42727</v>
      </c>
      <c r="B154" s="78">
        <v>109.13</v>
      </c>
      <c r="C154" s="71" t="s">
        <v>199</v>
      </c>
      <c r="D154" s="1" t="s">
        <v>72</v>
      </c>
    </row>
    <row r="155" spans="1:4" ht="12.75" customHeight="1" x14ac:dyDescent="0.2">
      <c r="A155" s="90">
        <v>42727</v>
      </c>
      <c r="B155" s="73">
        <f>200.44-166.18</f>
        <v>34.259999999999991</v>
      </c>
      <c r="C155" s="71" t="s">
        <v>319</v>
      </c>
      <c r="D155" s="1" t="s">
        <v>364</v>
      </c>
    </row>
    <row r="156" spans="1:4" ht="12.75" customHeight="1" x14ac:dyDescent="0.2">
      <c r="A156" s="90">
        <v>42727</v>
      </c>
      <c r="B156" s="78">
        <v>27.39</v>
      </c>
      <c r="C156" s="71" t="s">
        <v>200</v>
      </c>
      <c r="D156" s="1" t="s">
        <v>72</v>
      </c>
    </row>
    <row r="157" spans="1:4" ht="12.75" customHeight="1" x14ac:dyDescent="0.2">
      <c r="A157" s="90">
        <v>42395</v>
      </c>
      <c r="B157" s="78">
        <v>12.5</v>
      </c>
      <c r="C157" s="71" t="s">
        <v>201</v>
      </c>
      <c r="D157" s="1" t="s">
        <v>72</v>
      </c>
    </row>
    <row r="158" spans="1:4" ht="12.75" customHeight="1" x14ac:dyDescent="0.2">
      <c r="A158" s="90">
        <v>42395</v>
      </c>
      <c r="B158" s="78">
        <v>12.5</v>
      </c>
      <c r="C158" s="71" t="s">
        <v>155</v>
      </c>
      <c r="D158" s="1" t="s">
        <v>72</v>
      </c>
    </row>
    <row r="159" spans="1:4" ht="12.75" customHeight="1" x14ac:dyDescent="0.2">
      <c r="A159" s="90">
        <v>42395</v>
      </c>
      <c r="B159" s="78">
        <v>22.5</v>
      </c>
      <c r="C159" s="71" t="s">
        <v>202</v>
      </c>
      <c r="D159" s="1" t="s">
        <v>72</v>
      </c>
    </row>
    <row r="160" spans="1:4" ht="12.75" customHeight="1" x14ac:dyDescent="0.2">
      <c r="A160" s="90">
        <v>42395</v>
      </c>
      <c r="B160" s="78">
        <v>32.5</v>
      </c>
      <c r="C160" s="71" t="s">
        <v>157</v>
      </c>
      <c r="D160" s="1" t="s">
        <v>72</v>
      </c>
    </row>
    <row r="161" spans="1:4" ht="12.75" customHeight="1" x14ac:dyDescent="0.2">
      <c r="A161" s="90">
        <v>42395</v>
      </c>
      <c r="B161" s="78">
        <v>617.78</v>
      </c>
      <c r="C161" s="71" t="s">
        <v>149</v>
      </c>
      <c r="D161" s="1" t="s">
        <v>72</v>
      </c>
    </row>
    <row r="162" spans="1:4" ht="12.75" customHeight="1" x14ac:dyDescent="0.2">
      <c r="A162" s="90">
        <v>42395</v>
      </c>
      <c r="B162" s="78">
        <v>25</v>
      </c>
      <c r="C162" s="71" t="s">
        <v>160</v>
      </c>
      <c r="D162" s="1" t="s">
        <v>72</v>
      </c>
    </row>
    <row r="163" spans="1:4" ht="12.75" customHeight="1" x14ac:dyDescent="0.2">
      <c r="A163" s="90">
        <v>42765</v>
      </c>
      <c r="B163" s="74">
        <v>17.39</v>
      </c>
      <c r="C163" s="71" t="s">
        <v>194</v>
      </c>
      <c r="D163" s="1" t="s">
        <v>72</v>
      </c>
    </row>
    <row r="164" spans="1:4" ht="12.75" customHeight="1" x14ac:dyDescent="0.2">
      <c r="A164" s="90">
        <v>42765</v>
      </c>
      <c r="B164" s="74">
        <v>24</v>
      </c>
      <c r="C164" s="71" t="s">
        <v>115</v>
      </c>
      <c r="D164" s="1" t="s">
        <v>72</v>
      </c>
    </row>
    <row r="165" spans="1:4" ht="12.75" customHeight="1" x14ac:dyDescent="0.2">
      <c r="A165" s="90">
        <v>42765</v>
      </c>
      <c r="B165" s="74">
        <v>23.8</v>
      </c>
      <c r="C165" s="71" t="s">
        <v>203</v>
      </c>
      <c r="D165" s="1" t="s">
        <v>72</v>
      </c>
    </row>
    <row r="166" spans="1:4" ht="12.75" customHeight="1" x14ac:dyDescent="0.2">
      <c r="A166" s="90">
        <v>42765</v>
      </c>
      <c r="B166" s="74">
        <v>42.17</v>
      </c>
      <c r="C166" s="71" t="s">
        <v>204</v>
      </c>
      <c r="D166" s="1" t="s">
        <v>72</v>
      </c>
    </row>
    <row r="167" spans="1:4" ht="12.75" customHeight="1" x14ac:dyDescent="0.2">
      <c r="A167" s="90">
        <v>42765</v>
      </c>
      <c r="B167" s="74">
        <v>45.22</v>
      </c>
      <c r="C167" s="71" t="s">
        <v>205</v>
      </c>
      <c r="D167" s="1" t="s">
        <v>72</v>
      </c>
    </row>
    <row r="168" spans="1:4" ht="12.75" customHeight="1" x14ac:dyDescent="0.2">
      <c r="A168" s="90">
        <v>42793</v>
      </c>
      <c r="B168" s="73">
        <v>348.5</v>
      </c>
      <c r="C168" s="71" t="s">
        <v>127</v>
      </c>
      <c r="D168" s="1" t="s">
        <v>72</v>
      </c>
    </row>
    <row r="169" spans="1:4" ht="12.75" customHeight="1" x14ac:dyDescent="0.2">
      <c r="A169" s="90">
        <v>42793</v>
      </c>
      <c r="B169" s="73">
        <v>12.5</v>
      </c>
      <c r="C169" s="71" t="s">
        <v>206</v>
      </c>
      <c r="D169" s="1" t="s">
        <v>72</v>
      </c>
    </row>
    <row r="170" spans="1:4" ht="12.75" customHeight="1" x14ac:dyDescent="0.2">
      <c r="A170" s="90">
        <v>42793</v>
      </c>
      <c r="B170" s="73">
        <v>32.5</v>
      </c>
      <c r="C170" s="71" t="s">
        <v>167</v>
      </c>
      <c r="D170" s="1" t="s">
        <v>72</v>
      </c>
    </row>
    <row r="171" spans="1:4" ht="12.75" customHeight="1" x14ac:dyDescent="0.2">
      <c r="A171" s="90">
        <v>42793</v>
      </c>
      <c r="B171" s="73">
        <v>292.76</v>
      </c>
      <c r="C171" s="71" t="s">
        <v>149</v>
      </c>
      <c r="D171" s="1" t="s">
        <v>72</v>
      </c>
    </row>
    <row r="172" spans="1:4" ht="12.75" customHeight="1" x14ac:dyDescent="0.2">
      <c r="A172" s="90">
        <v>42793</v>
      </c>
      <c r="B172" s="74">
        <v>10</v>
      </c>
      <c r="C172" s="71" t="s">
        <v>207</v>
      </c>
      <c r="D172" s="1" t="s">
        <v>72</v>
      </c>
    </row>
    <row r="173" spans="1:4" ht="12.75" customHeight="1" x14ac:dyDescent="0.2">
      <c r="A173" s="90">
        <v>42793</v>
      </c>
      <c r="B173" s="74">
        <v>12.5</v>
      </c>
      <c r="C173" s="71" t="s">
        <v>208</v>
      </c>
      <c r="D173" s="1" t="s">
        <v>72</v>
      </c>
    </row>
    <row r="174" spans="1:4" ht="12.75" customHeight="1" x14ac:dyDescent="0.2">
      <c r="A174" s="90">
        <v>42793</v>
      </c>
      <c r="B174" s="74">
        <v>10</v>
      </c>
      <c r="C174" s="71" t="s">
        <v>169</v>
      </c>
      <c r="D174" s="1" t="s">
        <v>72</v>
      </c>
    </row>
    <row r="175" spans="1:4" ht="12.75" customHeight="1" x14ac:dyDescent="0.2">
      <c r="A175" s="90">
        <v>42793</v>
      </c>
      <c r="B175" s="74">
        <v>12.5</v>
      </c>
      <c r="C175" s="71" t="s">
        <v>170</v>
      </c>
      <c r="D175" s="1" t="s">
        <v>72</v>
      </c>
    </row>
    <row r="176" spans="1:4" ht="12.75" customHeight="1" x14ac:dyDescent="0.2">
      <c r="A176" s="90">
        <v>42793</v>
      </c>
      <c r="B176" s="74">
        <v>12.5</v>
      </c>
      <c r="C176" s="71" t="s">
        <v>171</v>
      </c>
      <c r="D176" s="1" t="s">
        <v>72</v>
      </c>
    </row>
    <row r="177" spans="1:4" ht="12.75" customHeight="1" x14ac:dyDescent="0.2">
      <c r="A177" s="90">
        <v>42794</v>
      </c>
      <c r="B177" s="73">
        <f>181.02-66.58</f>
        <v>114.44000000000001</v>
      </c>
      <c r="C177" s="71" t="s">
        <v>319</v>
      </c>
      <c r="D177" s="1" t="s">
        <v>364</v>
      </c>
    </row>
    <row r="178" spans="1:4" ht="12.75" customHeight="1" x14ac:dyDescent="0.2">
      <c r="A178" s="90">
        <v>42794</v>
      </c>
      <c r="B178" s="74">
        <v>39.74</v>
      </c>
      <c r="C178" s="71" t="s">
        <v>209</v>
      </c>
      <c r="D178" s="1" t="s">
        <v>72</v>
      </c>
    </row>
    <row r="179" spans="1:4" ht="12.75" customHeight="1" x14ac:dyDescent="0.2">
      <c r="A179" s="90">
        <v>42794</v>
      </c>
      <c r="B179" s="74">
        <v>69.569999999999993</v>
      </c>
      <c r="C179" s="71" t="s">
        <v>210</v>
      </c>
      <c r="D179" s="1" t="s">
        <v>72</v>
      </c>
    </row>
    <row r="180" spans="1:4" ht="12.75" customHeight="1" x14ac:dyDescent="0.2">
      <c r="A180" s="90">
        <v>42824</v>
      </c>
      <c r="B180" s="74">
        <v>10</v>
      </c>
      <c r="C180" s="71" t="s">
        <v>64</v>
      </c>
      <c r="D180" s="1" t="s">
        <v>72</v>
      </c>
    </row>
    <row r="181" spans="1:4" ht="12.75" customHeight="1" x14ac:dyDescent="0.2">
      <c r="A181" s="90">
        <v>42824</v>
      </c>
      <c r="B181" s="74">
        <v>12.5</v>
      </c>
      <c r="C181" s="71" t="s">
        <v>65</v>
      </c>
      <c r="D181" s="1" t="s">
        <v>72</v>
      </c>
    </row>
    <row r="182" spans="1:4" ht="12.75" customHeight="1" x14ac:dyDescent="0.2">
      <c r="A182" s="90">
        <v>42824</v>
      </c>
      <c r="B182" s="74">
        <v>100.1</v>
      </c>
      <c r="C182" s="71" t="s">
        <v>67</v>
      </c>
      <c r="D182" s="1" t="s">
        <v>72</v>
      </c>
    </row>
    <row r="183" spans="1:4" ht="12.75" customHeight="1" x14ac:dyDescent="0.2">
      <c r="A183" s="90">
        <v>42824</v>
      </c>
      <c r="B183" s="74">
        <v>25.2</v>
      </c>
      <c r="C183" s="71" t="s">
        <v>211</v>
      </c>
      <c r="D183" s="1" t="s">
        <v>72</v>
      </c>
    </row>
    <row r="184" spans="1:4" ht="12.75" customHeight="1" x14ac:dyDescent="0.2">
      <c r="A184" s="90">
        <v>42824</v>
      </c>
      <c r="B184" s="74">
        <v>12.5</v>
      </c>
      <c r="C184" s="71" t="s">
        <v>68</v>
      </c>
      <c r="D184" s="1" t="s">
        <v>72</v>
      </c>
    </row>
    <row r="185" spans="1:4" ht="12.75" customHeight="1" x14ac:dyDescent="0.2">
      <c r="A185" s="90">
        <v>42824</v>
      </c>
      <c r="B185" s="74">
        <v>22.5</v>
      </c>
      <c r="C185" s="71" t="s">
        <v>69</v>
      </c>
      <c r="D185" s="1" t="s">
        <v>72</v>
      </c>
    </row>
    <row r="186" spans="1:4" ht="12.75" customHeight="1" x14ac:dyDescent="0.2">
      <c r="A186" s="90">
        <v>42824</v>
      </c>
      <c r="B186" s="74">
        <v>12.5</v>
      </c>
      <c r="C186" s="71" t="s">
        <v>70</v>
      </c>
      <c r="D186" s="1" t="s">
        <v>72</v>
      </c>
    </row>
    <row r="187" spans="1:4" ht="12.75" customHeight="1" x14ac:dyDescent="0.2">
      <c r="A187" s="90">
        <v>42824</v>
      </c>
      <c r="B187" s="74">
        <v>10</v>
      </c>
      <c r="C187" s="71" t="s">
        <v>170</v>
      </c>
      <c r="D187" s="1" t="s">
        <v>72</v>
      </c>
    </row>
    <row r="188" spans="1:4" ht="12.75" customHeight="1" x14ac:dyDescent="0.2">
      <c r="A188" s="90">
        <v>42824</v>
      </c>
      <c r="B188" s="74">
        <v>12.5</v>
      </c>
      <c r="C188" s="71" t="s">
        <v>71</v>
      </c>
      <c r="D188" s="1" t="s">
        <v>72</v>
      </c>
    </row>
    <row r="189" spans="1:4" ht="12.75" customHeight="1" x14ac:dyDescent="0.2">
      <c r="A189" s="90">
        <v>42824</v>
      </c>
      <c r="B189" s="74">
        <v>21.73</v>
      </c>
      <c r="C189" s="71" t="s">
        <v>194</v>
      </c>
      <c r="D189" s="1" t="s">
        <v>72</v>
      </c>
    </row>
    <row r="190" spans="1:4" ht="12.75" customHeight="1" x14ac:dyDescent="0.2">
      <c r="A190" s="90">
        <v>42824</v>
      </c>
      <c r="B190" s="74">
        <f>262.87-173.13</f>
        <v>89.740000000000009</v>
      </c>
      <c r="C190" s="71" t="s">
        <v>319</v>
      </c>
      <c r="D190" s="1" t="s">
        <v>72</v>
      </c>
    </row>
    <row r="191" spans="1:4" ht="12.75" customHeight="1" x14ac:dyDescent="0.2">
      <c r="A191" s="90">
        <v>42851</v>
      </c>
      <c r="B191" s="74">
        <v>20.5</v>
      </c>
      <c r="C191" s="71" t="s">
        <v>68</v>
      </c>
      <c r="D191" s="1" t="s">
        <v>72</v>
      </c>
    </row>
    <row r="192" spans="1:4" ht="12.75" customHeight="1" x14ac:dyDescent="0.2">
      <c r="A192" s="90">
        <v>42851</v>
      </c>
      <c r="B192" s="74">
        <v>10</v>
      </c>
      <c r="C192" s="71" t="s">
        <v>87</v>
      </c>
      <c r="D192" s="1" t="s">
        <v>72</v>
      </c>
    </row>
    <row r="193" spans="1:4" ht="12.75" customHeight="1" x14ac:dyDescent="0.2">
      <c r="A193" s="90">
        <v>42851</v>
      </c>
      <c r="B193" s="74">
        <v>133.04</v>
      </c>
      <c r="C193" s="71" t="s">
        <v>88</v>
      </c>
      <c r="D193" s="1" t="s">
        <v>72</v>
      </c>
    </row>
    <row r="194" spans="1:4" ht="12.75" customHeight="1" x14ac:dyDescent="0.2">
      <c r="A194" s="90">
        <v>42851</v>
      </c>
      <c r="B194" s="74">
        <v>12.5</v>
      </c>
      <c r="C194" s="71" t="s">
        <v>89</v>
      </c>
      <c r="D194" s="1" t="s">
        <v>72</v>
      </c>
    </row>
    <row r="195" spans="1:4" ht="12.75" customHeight="1" x14ac:dyDescent="0.2">
      <c r="A195" s="90">
        <v>42851</v>
      </c>
      <c r="B195" s="74">
        <v>10</v>
      </c>
      <c r="C195" s="71" t="s">
        <v>65</v>
      </c>
      <c r="D195" s="1" t="s">
        <v>72</v>
      </c>
    </row>
    <row r="196" spans="1:4" ht="12.75" customHeight="1" x14ac:dyDescent="0.2">
      <c r="A196" s="90">
        <v>42851</v>
      </c>
      <c r="B196" s="74">
        <v>71.7</v>
      </c>
      <c r="C196" s="71" t="s">
        <v>211</v>
      </c>
      <c r="D196" s="1" t="s">
        <v>72</v>
      </c>
    </row>
    <row r="197" spans="1:4" ht="12.75" customHeight="1" x14ac:dyDescent="0.2">
      <c r="A197" s="90">
        <v>42851</v>
      </c>
      <c r="B197" s="74">
        <v>20.5</v>
      </c>
      <c r="C197" s="71" t="s">
        <v>68</v>
      </c>
      <c r="D197" s="1" t="s">
        <v>72</v>
      </c>
    </row>
    <row r="198" spans="1:4" ht="12.75" customHeight="1" x14ac:dyDescent="0.2">
      <c r="A198" s="90">
        <v>42851</v>
      </c>
      <c r="B198" s="74">
        <v>12.5</v>
      </c>
      <c r="C198" s="71" t="s">
        <v>90</v>
      </c>
      <c r="D198" s="1" t="s">
        <v>72</v>
      </c>
    </row>
    <row r="199" spans="1:4" ht="12.75" customHeight="1" x14ac:dyDescent="0.2">
      <c r="A199" s="90">
        <v>42851</v>
      </c>
      <c r="B199" s="74">
        <v>10</v>
      </c>
      <c r="C199" s="71" t="s">
        <v>71</v>
      </c>
      <c r="D199" s="1" t="s">
        <v>72</v>
      </c>
    </row>
    <row r="200" spans="1:4" ht="12.75" customHeight="1" x14ac:dyDescent="0.2">
      <c r="A200" s="90">
        <v>42851</v>
      </c>
      <c r="B200" s="74">
        <v>57.7</v>
      </c>
      <c r="C200" s="71" t="s">
        <v>91</v>
      </c>
      <c r="D200" s="1" t="s">
        <v>72</v>
      </c>
    </row>
    <row r="201" spans="1:4" ht="12.75" customHeight="1" x14ac:dyDescent="0.2">
      <c r="A201" s="90">
        <v>42852</v>
      </c>
      <c r="B201" s="74">
        <f>404.94-136.77</f>
        <v>268.16999999999996</v>
      </c>
      <c r="C201" s="71" t="s">
        <v>319</v>
      </c>
      <c r="D201" s="1" t="s">
        <v>364</v>
      </c>
    </row>
    <row r="202" spans="1:4" ht="12.75" customHeight="1" x14ac:dyDescent="0.2">
      <c r="A202" s="90">
        <v>42852</v>
      </c>
      <c r="B202" s="74">
        <v>102.01</v>
      </c>
      <c r="C202" s="71" t="s">
        <v>212</v>
      </c>
      <c r="D202" s="1" t="s">
        <v>72</v>
      </c>
    </row>
    <row r="203" spans="1:4" ht="12.75" customHeight="1" x14ac:dyDescent="0.2">
      <c r="A203" s="90">
        <v>42852</v>
      </c>
      <c r="B203" s="74">
        <v>41.3</v>
      </c>
      <c r="C203" s="71" t="s">
        <v>213</v>
      </c>
      <c r="D203" s="1" t="s">
        <v>72</v>
      </c>
    </row>
    <row r="204" spans="1:4" ht="12.75" customHeight="1" x14ac:dyDescent="0.2">
      <c r="A204" s="90">
        <v>42884</v>
      </c>
      <c r="B204" s="74">
        <v>25</v>
      </c>
      <c r="C204" s="71" t="s">
        <v>92</v>
      </c>
      <c r="D204" s="1" t="s">
        <v>72</v>
      </c>
    </row>
    <row r="205" spans="1:4" ht="12.75" customHeight="1" x14ac:dyDescent="0.2">
      <c r="A205" s="90">
        <v>42884</v>
      </c>
      <c r="B205" s="74">
        <v>383.16</v>
      </c>
      <c r="C205" s="71" t="s">
        <v>89</v>
      </c>
      <c r="D205" s="1" t="s">
        <v>72</v>
      </c>
    </row>
    <row r="206" spans="1:4" ht="12.75" customHeight="1" x14ac:dyDescent="0.2">
      <c r="A206" s="90">
        <v>42884</v>
      </c>
      <c r="B206" s="74">
        <v>25.2</v>
      </c>
      <c r="C206" s="71" t="s">
        <v>93</v>
      </c>
      <c r="D206" s="1" t="s">
        <v>72</v>
      </c>
    </row>
    <row r="207" spans="1:4" ht="12.75" customHeight="1" x14ac:dyDescent="0.2">
      <c r="A207" s="90">
        <v>42884</v>
      </c>
      <c r="B207" s="74">
        <v>233.35</v>
      </c>
      <c r="C207" s="71" t="s">
        <v>214</v>
      </c>
      <c r="D207" s="1" t="s">
        <v>72</v>
      </c>
    </row>
    <row r="208" spans="1:4" ht="12.75" customHeight="1" x14ac:dyDescent="0.2">
      <c r="A208" s="90">
        <v>42884</v>
      </c>
      <c r="B208" s="74">
        <v>10</v>
      </c>
      <c r="C208" s="71" t="s">
        <v>90</v>
      </c>
      <c r="D208" s="1" t="s">
        <v>72</v>
      </c>
    </row>
    <row r="209" spans="1:4" ht="12.75" customHeight="1" x14ac:dyDescent="0.2">
      <c r="A209" s="90">
        <v>42884</v>
      </c>
      <c r="B209" s="74">
        <v>40</v>
      </c>
      <c r="C209" s="71" t="s">
        <v>70</v>
      </c>
      <c r="D209" s="1" t="s">
        <v>72</v>
      </c>
    </row>
    <row r="210" spans="1:4" ht="12.75" customHeight="1" x14ac:dyDescent="0.2">
      <c r="A210" s="90">
        <v>42884</v>
      </c>
      <c r="B210" s="74">
        <v>22.5</v>
      </c>
      <c r="C210" s="71" t="s">
        <v>94</v>
      </c>
      <c r="D210" s="1" t="s">
        <v>72</v>
      </c>
    </row>
    <row r="211" spans="1:4" ht="12.75" customHeight="1" x14ac:dyDescent="0.2">
      <c r="A211" s="90">
        <v>42884</v>
      </c>
      <c r="B211" s="74">
        <v>528.27</v>
      </c>
      <c r="C211" s="71" t="s">
        <v>95</v>
      </c>
      <c r="D211" s="1" t="s">
        <v>72</v>
      </c>
    </row>
    <row r="212" spans="1:4" ht="12.75" customHeight="1" x14ac:dyDescent="0.2">
      <c r="A212" s="90">
        <v>42885</v>
      </c>
      <c r="B212" s="74">
        <v>11.3</v>
      </c>
      <c r="C212" s="71" t="s">
        <v>215</v>
      </c>
      <c r="D212" s="1" t="s">
        <v>72</v>
      </c>
    </row>
    <row r="213" spans="1:4" ht="12.75" customHeight="1" x14ac:dyDescent="0.2">
      <c r="A213" s="90">
        <v>42885</v>
      </c>
      <c r="B213" s="74">
        <v>19.22</v>
      </c>
      <c r="C213" s="71" t="s">
        <v>216</v>
      </c>
      <c r="D213" s="1" t="s">
        <v>72</v>
      </c>
    </row>
    <row r="214" spans="1:4" ht="12.75" customHeight="1" x14ac:dyDescent="0.2">
      <c r="A214" s="90">
        <v>42885</v>
      </c>
      <c r="B214" s="74">
        <v>10.87</v>
      </c>
      <c r="C214" s="71" t="s">
        <v>217</v>
      </c>
      <c r="D214" s="1" t="s">
        <v>72</v>
      </c>
    </row>
    <row r="215" spans="1:4" ht="12.75" customHeight="1" x14ac:dyDescent="0.2">
      <c r="A215" s="90">
        <v>42885</v>
      </c>
      <c r="B215" s="74">
        <f>11.74+46.52+14.78</f>
        <v>73.040000000000006</v>
      </c>
      <c r="C215" s="71" t="s">
        <v>218</v>
      </c>
      <c r="D215" s="1" t="s">
        <v>72</v>
      </c>
    </row>
    <row r="216" spans="1:4" ht="12.75" customHeight="1" x14ac:dyDescent="0.2">
      <c r="A216" s="90">
        <v>42885</v>
      </c>
      <c r="B216" s="74">
        <v>290.08999999999997</v>
      </c>
      <c r="C216" s="71" t="s">
        <v>219</v>
      </c>
      <c r="D216" s="1" t="s">
        <v>72</v>
      </c>
    </row>
    <row r="217" spans="1:4" ht="12.75" customHeight="1" x14ac:dyDescent="0.2">
      <c r="A217" s="90">
        <v>42885</v>
      </c>
      <c r="B217" s="74">
        <v>15.39</v>
      </c>
      <c r="C217" s="71" t="s">
        <v>220</v>
      </c>
      <c r="D217" s="1" t="s">
        <v>72</v>
      </c>
    </row>
    <row r="218" spans="1:4" ht="12.75" customHeight="1" x14ac:dyDescent="0.2">
      <c r="A218" s="90">
        <v>42885</v>
      </c>
      <c r="B218" s="74">
        <v>59.13</v>
      </c>
      <c r="C218" s="71" t="s">
        <v>221</v>
      </c>
      <c r="D218" s="1" t="s">
        <v>72</v>
      </c>
    </row>
    <row r="219" spans="1:4" ht="12.75" customHeight="1" x14ac:dyDescent="0.2">
      <c r="A219" s="90">
        <v>42885</v>
      </c>
      <c r="B219" s="74">
        <v>32.520000000000003</v>
      </c>
      <c r="C219" s="71" t="s">
        <v>222</v>
      </c>
      <c r="D219" s="1" t="s">
        <v>365</v>
      </c>
    </row>
    <row r="220" spans="1:4" ht="12.75" customHeight="1" x14ac:dyDescent="0.2">
      <c r="A220" s="90">
        <v>42885</v>
      </c>
      <c r="B220" s="74">
        <v>14.43</v>
      </c>
      <c r="C220" s="71" t="s">
        <v>223</v>
      </c>
      <c r="D220" s="1" t="s">
        <v>72</v>
      </c>
    </row>
    <row r="221" spans="1:4" ht="12.75" customHeight="1" x14ac:dyDescent="0.2">
      <c r="A221" s="90">
        <v>42885</v>
      </c>
      <c r="B221" s="74">
        <v>147.83000000000001</v>
      </c>
      <c r="C221" s="71" t="s">
        <v>214</v>
      </c>
      <c r="D221" s="1" t="s">
        <v>72</v>
      </c>
    </row>
    <row r="222" spans="1:4" ht="12.75" customHeight="1" x14ac:dyDescent="0.2">
      <c r="A222" s="90">
        <v>42913</v>
      </c>
      <c r="B222" s="74">
        <v>83.91</v>
      </c>
      <c r="C222" s="71" t="s">
        <v>180</v>
      </c>
      <c r="D222" s="1" t="s">
        <v>72</v>
      </c>
    </row>
    <row r="223" spans="1:4" ht="12.75" customHeight="1" x14ac:dyDescent="0.2">
      <c r="A223" s="90">
        <v>42913</v>
      </c>
      <c r="B223" s="74">
        <v>33.479999999999997</v>
      </c>
      <c r="C223" s="71" t="s">
        <v>194</v>
      </c>
      <c r="D223" s="1" t="s">
        <v>72</v>
      </c>
    </row>
    <row r="224" spans="1:4" ht="12.75" customHeight="1" x14ac:dyDescent="0.2">
      <c r="A224" s="90">
        <v>42913</v>
      </c>
      <c r="B224" s="74">
        <v>62.73</v>
      </c>
      <c r="C224" s="71" t="s">
        <v>224</v>
      </c>
      <c r="D224" s="1" t="s">
        <v>72</v>
      </c>
    </row>
    <row r="225" spans="1:4" ht="12.75" customHeight="1" x14ac:dyDescent="0.2">
      <c r="A225" s="90">
        <v>42913</v>
      </c>
      <c r="B225" s="74">
        <f>11.91+14.17</f>
        <v>26.08</v>
      </c>
      <c r="C225" s="71" t="s">
        <v>115</v>
      </c>
      <c r="D225" s="1" t="s">
        <v>72</v>
      </c>
    </row>
    <row r="226" spans="1:4" ht="12.75" customHeight="1" x14ac:dyDescent="0.2">
      <c r="A226" s="90">
        <v>42913</v>
      </c>
      <c r="B226" s="74">
        <f>66.09</f>
        <v>66.09</v>
      </c>
      <c r="C226" s="71" t="s">
        <v>225</v>
      </c>
      <c r="D226" s="1" t="s">
        <v>72</v>
      </c>
    </row>
    <row r="227" spans="1:4" ht="12.75" customHeight="1" x14ac:dyDescent="0.2">
      <c r="A227" s="90">
        <v>42913</v>
      </c>
      <c r="B227" s="74">
        <f>43.48+47.13</f>
        <v>90.61</v>
      </c>
      <c r="C227" s="71" t="s">
        <v>226</v>
      </c>
      <c r="D227" s="1" t="s">
        <v>72</v>
      </c>
    </row>
    <row r="228" spans="1:4" ht="12.75" customHeight="1" x14ac:dyDescent="0.2">
      <c r="A228" s="90">
        <v>42913</v>
      </c>
      <c r="B228" s="74">
        <f>239.03-208.37</f>
        <v>30.659999999999997</v>
      </c>
      <c r="C228" s="71" t="s">
        <v>319</v>
      </c>
      <c r="D228" s="1" t="s">
        <v>365</v>
      </c>
    </row>
    <row r="229" spans="1:4" ht="12.75" customHeight="1" x14ac:dyDescent="0.2">
      <c r="A229" s="90">
        <v>42913</v>
      </c>
      <c r="B229" s="74">
        <v>27.83</v>
      </c>
      <c r="C229" s="71" t="s">
        <v>227</v>
      </c>
      <c r="D229" s="1" t="s">
        <v>72</v>
      </c>
    </row>
    <row r="230" spans="1:4" ht="12.75" customHeight="1" x14ac:dyDescent="0.2">
      <c r="A230" s="90">
        <v>42913</v>
      </c>
      <c r="B230" s="74">
        <v>4.78</v>
      </c>
      <c r="C230" s="71" t="s">
        <v>228</v>
      </c>
      <c r="D230" s="1" t="s">
        <v>72</v>
      </c>
    </row>
    <row r="231" spans="1:4" ht="12.75" customHeight="1" x14ac:dyDescent="0.2">
      <c r="A231" s="90">
        <v>42914</v>
      </c>
      <c r="B231" s="74">
        <v>10.96</v>
      </c>
      <c r="C231" s="71" t="s">
        <v>229</v>
      </c>
      <c r="D231" s="1" t="s">
        <v>72</v>
      </c>
    </row>
    <row r="232" spans="1:4" ht="12.75" customHeight="1" x14ac:dyDescent="0.2">
      <c r="A232" s="90">
        <v>42914</v>
      </c>
      <c r="B232" s="74">
        <v>170.98</v>
      </c>
      <c r="C232" s="71" t="s">
        <v>89</v>
      </c>
      <c r="D232" s="1" t="s">
        <v>72</v>
      </c>
    </row>
    <row r="233" spans="1:4" ht="12.75" customHeight="1" x14ac:dyDescent="0.2">
      <c r="A233" s="90">
        <v>42914</v>
      </c>
      <c r="B233" s="74">
        <v>86.2</v>
      </c>
      <c r="C233" s="71" t="s">
        <v>230</v>
      </c>
      <c r="D233" s="1" t="s">
        <v>72</v>
      </c>
    </row>
    <row r="234" spans="1:4" ht="12.75" customHeight="1" x14ac:dyDescent="0.2">
      <c r="A234" s="90">
        <v>42914</v>
      </c>
      <c r="B234" s="74">
        <v>10</v>
      </c>
      <c r="C234" s="71" t="s">
        <v>94</v>
      </c>
      <c r="D234" s="1" t="s">
        <v>72</v>
      </c>
    </row>
    <row r="235" spans="1:4" ht="12.75" customHeight="1" x14ac:dyDescent="0.2">
      <c r="A235" s="90">
        <v>42914</v>
      </c>
      <c r="B235" s="74">
        <v>307.91000000000003</v>
      </c>
      <c r="C235" s="71" t="s">
        <v>70</v>
      </c>
      <c r="D235" s="1" t="s">
        <v>72</v>
      </c>
    </row>
    <row r="236" spans="1:4" ht="12.75" customHeight="1" x14ac:dyDescent="0.2">
      <c r="A236" s="90">
        <v>42914</v>
      </c>
      <c r="B236" s="74">
        <v>10</v>
      </c>
      <c r="C236" s="71" t="s">
        <v>94</v>
      </c>
      <c r="D236" s="1" t="s">
        <v>72</v>
      </c>
    </row>
    <row r="237" spans="1:4" ht="12.75" customHeight="1" x14ac:dyDescent="0.2">
      <c r="A237" s="90">
        <v>42914</v>
      </c>
      <c r="B237" s="74">
        <v>47.5</v>
      </c>
      <c r="C237" s="71" t="s">
        <v>103</v>
      </c>
      <c r="D237" s="1" t="s">
        <v>72</v>
      </c>
    </row>
    <row r="238" spans="1:4" ht="12.75" customHeight="1" x14ac:dyDescent="0.2">
      <c r="A238" s="90" t="s">
        <v>231</v>
      </c>
      <c r="B238" s="74">
        <f>779-21.82</f>
        <v>757.18</v>
      </c>
      <c r="C238" s="71" t="s">
        <v>232</v>
      </c>
      <c r="D238" s="1" t="s">
        <v>72</v>
      </c>
    </row>
    <row r="239" spans="1:4" hidden="1" x14ac:dyDescent="0.2">
      <c r="A239" s="10"/>
      <c r="B239" s="78"/>
    </row>
    <row r="240" spans="1:4" ht="19.5" customHeight="1" x14ac:dyDescent="0.2">
      <c r="A240" s="47" t="s">
        <v>4</v>
      </c>
      <c r="B240" s="83">
        <f>SUM(B26:B239)</f>
        <v>27690.770000000008</v>
      </c>
    </row>
    <row r="241" spans="1:4" ht="19.5" customHeight="1" x14ac:dyDescent="0.2">
      <c r="A241" s="137" t="s">
        <v>15</v>
      </c>
      <c r="B241" s="138"/>
      <c r="C241" s="138"/>
      <c r="D241" s="33"/>
    </row>
    <row r="242" spans="1:4" s="31" customFormat="1" ht="25.5" customHeight="1" x14ac:dyDescent="0.2">
      <c r="A242" s="75" t="s">
        <v>0</v>
      </c>
      <c r="B242" s="80" t="s">
        <v>317</v>
      </c>
      <c r="C242" s="76" t="s">
        <v>54</v>
      </c>
      <c r="D242" s="76" t="s">
        <v>11</v>
      </c>
    </row>
    <row r="243" spans="1:4" ht="12.75" customHeight="1" x14ac:dyDescent="0.2">
      <c r="A243" s="91">
        <v>42613</v>
      </c>
      <c r="B243" s="74">
        <v>69.569999999999993</v>
      </c>
      <c r="C243" s="71" t="s">
        <v>185</v>
      </c>
      <c r="D243" s="1" t="s">
        <v>320</v>
      </c>
    </row>
    <row r="244" spans="1:4" ht="12.75" hidden="1" customHeight="1" x14ac:dyDescent="0.2">
      <c r="A244" s="10"/>
      <c r="B244" s="78"/>
      <c r="D244" s="119" t="s">
        <v>320</v>
      </c>
    </row>
    <row r="245" spans="1:4" ht="12.75" customHeight="1" x14ac:dyDescent="0.2">
      <c r="A245" s="96">
        <v>42580</v>
      </c>
      <c r="B245" s="121">
        <v>23.22</v>
      </c>
      <c r="C245" s="71" t="s">
        <v>321</v>
      </c>
      <c r="D245" s="1" t="s">
        <v>361</v>
      </c>
    </row>
    <row r="246" spans="1:4" ht="12.75" customHeight="1" x14ac:dyDescent="0.2">
      <c r="A246" s="96">
        <v>42580</v>
      </c>
      <c r="B246" s="121">
        <v>13.83</v>
      </c>
      <c r="C246" s="71" t="s">
        <v>322</v>
      </c>
      <c r="D246" s="1" t="s">
        <v>361</v>
      </c>
    </row>
    <row r="247" spans="1:4" ht="12.75" customHeight="1" x14ac:dyDescent="0.2">
      <c r="A247" s="96">
        <v>42580</v>
      </c>
      <c r="B247" s="121">
        <v>16.61</v>
      </c>
      <c r="C247" s="71" t="s">
        <v>323</v>
      </c>
      <c r="D247" s="1" t="s">
        <v>361</v>
      </c>
    </row>
    <row r="248" spans="1:4" ht="12.75" customHeight="1" x14ac:dyDescent="0.2">
      <c r="A248" s="96">
        <v>42580</v>
      </c>
      <c r="B248" s="121">
        <v>29.83</v>
      </c>
      <c r="C248" s="71" t="s">
        <v>323</v>
      </c>
      <c r="D248" s="1" t="s">
        <v>361</v>
      </c>
    </row>
    <row r="249" spans="1:4" ht="12.75" customHeight="1" x14ac:dyDescent="0.2">
      <c r="A249" s="96">
        <v>42580</v>
      </c>
      <c r="B249" s="121">
        <v>23.91</v>
      </c>
      <c r="C249" s="71" t="s">
        <v>323</v>
      </c>
      <c r="D249" s="1" t="s">
        <v>361</v>
      </c>
    </row>
    <row r="250" spans="1:4" ht="12.75" customHeight="1" x14ac:dyDescent="0.2">
      <c r="A250" s="96">
        <v>42580</v>
      </c>
      <c r="B250" s="121">
        <v>28.35</v>
      </c>
      <c r="C250" s="71" t="s">
        <v>324</v>
      </c>
      <c r="D250" s="1" t="s">
        <v>361</v>
      </c>
    </row>
    <row r="251" spans="1:4" ht="12.75" customHeight="1" x14ac:dyDescent="0.2">
      <c r="A251" s="107">
        <v>42613</v>
      </c>
      <c r="B251" s="120">
        <v>40.78</v>
      </c>
      <c r="C251" s="72" t="s">
        <v>325</v>
      </c>
      <c r="D251" s="1" t="s">
        <v>361</v>
      </c>
    </row>
    <row r="252" spans="1:4" ht="12.75" customHeight="1" x14ac:dyDescent="0.2">
      <c r="A252" s="107">
        <v>42613</v>
      </c>
      <c r="B252" s="120">
        <v>17.04</v>
      </c>
      <c r="C252" s="72" t="s">
        <v>326</v>
      </c>
      <c r="D252" s="1" t="s">
        <v>361</v>
      </c>
    </row>
    <row r="253" spans="1:4" ht="12.75" customHeight="1" x14ac:dyDescent="0.2">
      <c r="A253" s="107">
        <v>42613</v>
      </c>
      <c r="B253" s="120">
        <v>17.13</v>
      </c>
      <c r="C253" s="72" t="s">
        <v>327</v>
      </c>
      <c r="D253" s="1" t="s">
        <v>361</v>
      </c>
    </row>
    <row r="254" spans="1:4" ht="12.75" customHeight="1" x14ac:dyDescent="0.2">
      <c r="A254" s="107">
        <v>42613</v>
      </c>
      <c r="B254" s="120">
        <v>12.96</v>
      </c>
      <c r="C254" s="72" t="s">
        <v>327</v>
      </c>
      <c r="D254" s="1" t="s">
        <v>361</v>
      </c>
    </row>
    <row r="255" spans="1:4" ht="12.75" customHeight="1" x14ac:dyDescent="0.2">
      <c r="A255" s="107">
        <v>42613</v>
      </c>
      <c r="B255" s="120">
        <v>21.48</v>
      </c>
      <c r="C255" s="72" t="s">
        <v>323</v>
      </c>
      <c r="D255" s="1" t="s">
        <v>361</v>
      </c>
    </row>
    <row r="256" spans="1:4" ht="12.75" customHeight="1" x14ac:dyDescent="0.2">
      <c r="A256" s="107">
        <v>42613</v>
      </c>
      <c r="B256" s="120">
        <v>24.26</v>
      </c>
      <c r="C256" s="72" t="s">
        <v>328</v>
      </c>
      <c r="D256" s="1" t="s">
        <v>361</v>
      </c>
    </row>
    <row r="257" spans="1:4" ht="12.75" customHeight="1" x14ac:dyDescent="0.2">
      <c r="A257" s="107">
        <v>42613</v>
      </c>
      <c r="B257" s="120">
        <v>26.96</v>
      </c>
      <c r="C257" s="72" t="s">
        <v>329</v>
      </c>
      <c r="D257" s="1" t="s">
        <v>361</v>
      </c>
    </row>
    <row r="258" spans="1:4" ht="12.75" customHeight="1" x14ac:dyDescent="0.2">
      <c r="A258" s="107">
        <v>42613</v>
      </c>
      <c r="B258" s="120">
        <v>27.91</v>
      </c>
      <c r="C258" s="72" t="s">
        <v>330</v>
      </c>
      <c r="D258" s="1" t="s">
        <v>361</v>
      </c>
    </row>
    <row r="259" spans="1:4" ht="12.75" customHeight="1" x14ac:dyDescent="0.2">
      <c r="A259" s="107">
        <v>42613</v>
      </c>
      <c r="B259" s="120">
        <v>27.83</v>
      </c>
      <c r="C259" s="72" t="s">
        <v>331</v>
      </c>
      <c r="D259" s="1" t="s">
        <v>361</v>
      </c>
    </row>
    <row r="260" spans="1:4" ht="12.75" customHeight="1" x14ac:dyDescent="0.2">
      <c r="A260" s="92">
        <v>42642</v>
      </c>
      <c r="B260" s="120">
        <v>18.09</v>
      </c>
      <c r="C260" s="88" t="s">
        <v>324</v>
      </c>
      <c r="D260" s="1" t="s">
        <v>361</v>
      </c>
    </row>
    <row r="261" spans="1:4" ht="12.75" customHeight="1" x14ac:dyDescent="0.2">
      <c r="A261" s="92">
        <v>42642</v>
      </c>
      <c r="B261" s="120">
        <v>30.43</v>
      </c>
      <c r="C261" s="88" t="s">
        <v>332</v>
      </c>
      <c r="D261" s="1" t="s">
        <v>361</v>
      </c>
    </row>
    <row r="262" spans="1:4" ht="12.75" customHeight="1" x14ac:dyDescent="0.2">
      <c r="A262" s="92">
        <v>42642</v>
      </c>
      <c r="B262" s="120">
        <v>15.04</v>
      </c>
      <c r="C262" s="88" t="s">
        <v>326</v>
      </c>
      <c r="D262" s="1" t="s">
        <v>361</v>
      </c>
    </row>
    <row r="263" spans="1:4" ht="12.75" customHeight="1" x14ac:dyDescent="0.2">
      <c r="A263" s="92">
        <v>42642</v>
      </c>
      <c r="B263" s="120">
        <v>36.61</v>
      </c>
      <c r="C263" s="88" t="s">
        <v>324</v>
      </c>
      <c r="D263" s="1" t="s">
        <v>361</v>
      </c>
    </row>
    <row r="264" spans="1:4" ht="12.75" customHeight="1" x14ac:dyDescent="0.2">
      <c r="A264" s="92">
        <v>42642</v>
      </c>
      <c r="B264" s="120">
        <v>37.909999999999997</v>
      </c>
      <c r="C264" s="88" t="s">
        <v>324</v>
      </c>
      <c r="D264" s="1" t="s">
        <v>361</v>
      </c>
    </row>
    <row r="265" spans="1:4" ht="12.75" customHeight="1" x14ac:dyDescent="0.2">
      <c r="A265" s="107">
        <v>42671</v>
      </c>
      <c r="B265" s="120">
        <v>12.35</v>
      </c>
      <c r="C265" s="72" t="s">
        <v>333</v>
      </c>
      <c r="D265" s="1" t="s">
        <v>361</v>
      </c>
    </row>
    <row r="266" spans="1:4" ht="12.75" customHeight="1" x14ac:dyDescent="0.2">
      <c r="A266" s="107">
        <v>42671</v>
      </c>
      <c r="B266" s="120">
        <v>17.57</v>
      </c>
      <c r="C266" s="72" t="s">
        <v>333</v>
      </c>
      <c r="D266" s="1" t="s">
        <v>361</v>
      </c>
    </row>
    <row r="267" spans="1:4" ht="12.75" customHeight="1" x14ac:dyDescent="0.2">
      <c r="A267" s="107">
        <v>42671</v>
      </c>
      <c r="B267" s="120">
        <v>15.39</v>
      </c>
      <c r="C267" s="72" t="s">
        <v>333</v>
      </c>
      <c r="D267" s="1" t="s">
        <v>361</v>
      </c>
    </row>
    <row r="268" spans="1:4" ht="12.75" customHeight="1" x14ac:dyDescent="0.2">
      <c r="A268" s="107">
        <v>42671</v>
      </c>
      <c r="B268" s="120">
        <v>26</v>
      </c>
      <c r="C268" s="72" t="s">
        <v>334</v>
      </c>
      <c r="D268" s="1" t="s">
        <v>361</v>
      </c>
    </row>
    <row r="269" spans="1:4" ht="12.75" customHeight="1" x14ac:dyDescent="0.2">
      <c r="A269" s="107">
        <v>42671</v>
      </c>
      <c r="B269" s="120">
        <v>19.63</v>
      </c>
      <c r="C269" s="72" t="s">
        <v>335</v>
      </c>
      <c r="D269" s="1" t="s">
        <v>361</v>
      </c>
    </row>
    <row r="270" spans="1:4" ht="12.75" customHeight="1" x14ac:dyDescent="0.2">
      <c r="A270" s="107">
        <v>42671</v>
      </c>
      <c r="B270" s="120">
        <v>17.39</v>
      </c>
      <c r="C270" s="72" t="s">
        <v>336</v>
      </c>
      <c r="D270" s="1" t="s">
        <v>361</v>
      </c>
    </row>
    <row r="271" spans="1:4" ht="12.75" customHeight="1" x14ac:dyDescent="0.2">
      <c r="A271" s="122">
        <v>42703</v>
      </c>
      <c r="B271" s="120">
        <v>28.43</v>
      </c>
      <c r="C271" s="89" t="s">
        <v>337</v>
      </c>
      <c r="D271" s="1" t="s">
        <v>361</v>
      </c>
    </row>
    <row r="272" spans="1:4" ht="12.75" customHeight="1" x14ac:dyDescent="0.2">
      <c r="A272" s="122">
        <v>42703</v>
      </c>
      <c r="B272" s="120">
        <v>25.57</v>
      </c>
      <c r="C272" s="89" t="s">
        <v>337</v>
      </c>
      <c r="D272" s="1" t="s">
        <v>361</v>
      </c>
    </row>
    <row r="273" spans="1:4" ht="12.75" customHeight="1" x14ac:dyDescent="0.2">
      <c r="A273" s="107">
        <v>42727</v>
      </c>
      <c r="B273" s="120">
        <v>13.04</v>
      </c>
      <c r="C273" s="72" t="s">
        <v>338</v>
      </c>
      <c r="D273" s="1" t="s">
        <v>361</v>
      </c>
    </row>
    <row r="274" spans="1:4" ht="12.75" customHeight="1" x14ac:dyDescent="0.2">
      <c r="A274" s="107">
        <v>42727</v>
      </c>
      <c r="B274" s="120">
        <v>15.39</v>
      </c>
      <c r="C274" s="72" t="s">
        <v>339</v>
      </c>
      <c r="D274" s="1" t="s">
        <v>361</v>
      </c>
    </row>
    <row r="275" spans="1:4" ht="12.75" customHeight="1" x14ac:dyDescent="0.2">
      <c r="A275" s="107">
        <v>42727</v>
      </c>
      <c r="B275" s="120">
        <v>38.090000000000003</v>
      </c>
      <c r="C275" s="72" t="s">
        <v>339</v>
      </c>
      <c r="D275" s="1" t="s">
        <v>361</v>
      </c>
    </row>
    <row r="276" spans="1:4" ht="12.75" customHeight="1" x14ac:dyDescent="0.2">
      <c r="A276" s="107">
        <v>42727</v>
      </c>
      <c r="B276" s="120">
        <v>23.74</v>
      </c>
      <c r="C276" s="72" t="s">
        <v>340</v>
      </c>
      <c r="D276" s="1" t="s">
        <v>361</v>
      </c>
    </row>
    <row r="277" spans="1:4" ht="12.75" customHeight="1" x14ac:dyDescent="0.2">
      <c r="A277" s="107">
        <v>42727</v>
      </c>
      <c r="B277" s="120">
        <v>24.96</v>
      </c>
      <c r="C277" s="72" t="s">
        <v>340</v>
      </c>
      <c r="D277" s="1" t="s">
        <v>361</v>
      </c>
    </row>
    <row r="278" spans="1:4" ht="12.75" customHeight="1" x14ac:dyDescent="0.2">
      <c r="A278" s="107">
        <v>42727</v>
      </c>
      <c r="B278" s="120">
        <v>19.22</v>
      </c>
      <c r="C278" s="72" t="s">
        <v>341</v>
      </c>
      <c r="D278" s="1" t="s">
        <v>361</v>
      </c>
    </row>
    <row r="279" spans="1:4" ht="12.75" customHeight="1" x14ac:dyDescent="0.2">
      <c r="A279" s="107">
        <v>42727</v>
      </c>
      <c r="B279" s="120">
        <v>31.74</v>
      </c>
      <c r="C279" s="72" t="s">
        <v>342</v>
      </c>
      <c r="D279" s="1" t="s">
        <v>361</v>
      </c>
    </row>
    <row r="280" spans="1:4" ht="12.75" customHeight="1" x14ac:dyDescent="0.2">
      <c r="A280" s="107">
        <v>42794</v>
      </c>
      <c r="B280" s="120">
        <v>34.61</v>
      </c>
      <c r="C280" s="72" t="s">
        <v>343</v>
      </c>
      <c r="D280" s="1" t="s">
        <v>361</v>
      </c>
    </row>
    <row r="281" spans="1:4" ht="12.75" customHeight="1" x14ac:dyDescent="0.2">
      <c r="A281" s="107">
        <v>42794</v>
      </c>
      <c r="B281" s="120">
        <v>17.39</v>
      </c>
      <c r="C281" s="72" t="s">
        <v>333</v>
      </c>
      <c r="D281" s="1" t="s">
        <v>361</v>
      </c>
    </row>
    <row r="282" spans="1:4" ht="12.75" customHeight="1" x14ac:dyDescent="0.2">
      <c r="A282" s="107">
        <v>42794</v>
      </c>
      <c r="B282" s="120">
        <v>14.58</v>
      </c>
      <c r="C282" s="72" t="s">
        <v>344</v>
      </c>
      <c r="D282" s="1" t="s">
        <v>361</v>
      </c>
    </row>
    <row r="283" spans="1:4" ht="12.75" customHeight="1" x14ac:dyDescent="0.2">
      <c r="A283" s="107">
        <v>42824</v>
      </c>
      <c r="B283" s="120">
        <v>17.829999999999998</v>
      </c>
      <c r="C283" s="72" t="s">
        <v>345</v>
      </c>
      <c r="D283" s="1" t="s">
        <v>361</v>
      </c>
    </row>
    <row r="284" spans="1:4" ht="12.75" customHeight="1" x14ac:dyDescent="0.2">
      <c r="A284" s="107">
        <v>42824</v>
      </c>
      <c r="B284" s="120">
        <v>14.87</v>
      </c>
      <c r="C284" s="72" t="s">
        <v>346</v>
      </c>
      <c r="D284" s="1" t="s">
        <v>361</v>
      </c>
    </row>
    <row r="285" spans="1:4" ht="12.75" customHeight="1" x14ac:dyDescent="0.2">
      <c r="A285" s="107">
        <v>42824</v>
      </c>
      <c r="B285" s="120">
        <v>24.17</v>
      </c>
      <c r="C285" s="72" t="s">
        <v>346</v>
      </c>
      <c r="D285" s="1" t="s">
        <v>361</v>
      </c>
    </row>
    <row r="286" spans="1:4" ht="12.75" customHeight="1" x14ac:dyDescent="0.2">
      <c r="A286" s="107">
        <v>42824</v>
      </c>
      <c r="B286" s="120">
        <v>26.61</v>
      </c>
      <c r="C286" s="72" t="s">
        <v>347</v>
      </c>
      <c r="D286" s="1" t="s">
        <v>361</v>
      </c>
    </row>
    <row r="287" spans="1:4" ht="12.75" customHeight="1" x14ac:dyDescent="0.2">
      <c r="A287" s="107">
        <v>42824</v>
      </c>
      <c r="B287" s="120">
        <v>28.09</v>
      </c>
      <c r="C287" s="72" t="s">
        <v>347</v>
      </c>
      <c r="D287" s="1" t="s">
        <v>361</v>
      </c>
    </row>
    <row r="288" spans="1:4" ht="12.75" customHeight="1" x14ac:dyDescent="0.2">
      <c r="A288" s="107">
        <v>42824</v>
      </c>
      <c r="B288" s="120">
        <v>25.39</v>
      </c>
      <c r="C288" s="72" t="s">
        <v>336</v>
      </c>
      <c r="D288" s="1" t="s">
        <v>361</v>
      </c>
    </row>
    <row r="289" spans="1:4" ht="12.75" customHeight="1" x14ac:dyDescent="0.2">
      <c r="A289" s="107">
        <v>42824</v>
      </c>
      <c r="B289" s="120">
        <v>36.17</v>
      </c>
      <c r="C289" s="72" t="s">
        <v>331</v>
      </c>
      <c r="D289" s="1" t="s">
        <v>361</v>
      </c>
    </row>
    <row r="290" spans="1:4" ht="12.75" customHeight="1" x14ac:dyDescent="0.2">
      <c r="A290" s="107">
        <v>42852</v>
      </c>
      <c r="B290" s="120">
        <v>34.43</v>
      </c>
      <c r="C290" s="72" t="s">
        <v>348</v>
      </c>
      <c r="D290" s="1" t="s">
        <v>361</v>
      </c>
    </row>
    <row r="291" spans="1:4" ht="12.75" customHeight="1" x14ac:dyDescent="0.2">
      <c r="A291" s="107">
        <v>42852</v>
      </c>
      <c r="B291" s="120">
        <v>18.260000000000002</v>
      </c>
      <c r="C291" s="72" t="s">
        <v>349</v>
      </c>
      <c r="D291" s="1" t="s">
        <v>361</v>
      </c>
    </row>
    <row r="292" spans="1:4" ht="12.75" customHeight="1" x14ac:dyDescent="0.2">
      <c r="A292" s="107">
        <v>42852</v>
      </c>
      <c r="B292" s="120">
        <v>19.13</v>
      </c>
      <c r="C292" s="72" t="s">
        <v>350</v>
      </c>
      <c r="D292" s="1" t="s">
        <v>361</v>
      </c>
    </row>
    <row r="293" spans="1:4" ht="12.75" customHeight="1" x14ac:dyDescent="0.2">
      <c r="A293" s="107">
        <v>42852</v>
      </c>
      <c r="B293" s="120">
        <v>23.74</v>
      </c>
      <c r="C293" s="72" t="s">
        <v>351</v>
      </c>
      <c r="D293" s="1" t="s">
        <v>361</v>
      </c>
    </row>
    <row r="294" spans="1:4" ht="12.75" customHeight="1" x14ac:dyDescent="0.2">
      <c r="A294" s="107">
        <v>42852</v>
      </c>
      <c r="B294" s="120">
        <v>3.91</v>
      </c>
      <c r="C294" s="72" t="s">
        <v>352</v>
      </c>
      <c r="D294" s="1" t="s">
        <v>360</v>
      </c>
    </row>
    <row r="295" spans="1:4" ht="12.75" customHeight="1" x14ac:dyDescent="0.2">
      <c r="A295" s="107">
        <v>42852</v>
      </c>
      <c r="B295" s="120">
        <v>9.0399999999999991</v>
      </c>
      <c r="C295" s="72" t="s">
        <v>353</v>
      </c>
      <c r="D295" s="1" t="s">
        <v>361</v>
      </c>
    </row>
    <row r="296" spans="1:4" ht="12.75" customHeight="1" x14ac:dyDescent="0.2">
      <c r="A296" s="107">
        <v>42852</v>
      </c>
      <c r="B296" s="120">
        <v>28.26</v>
      </c>
      <c r="C296" s="72" t="s">
        <v>337</v>
      </c>
      <c r="D296" s="1" t="s">
        <v>361</v>
      </c>
    </row>
    <row r="297" spans="1:4" ht="12.75" customHeight="1" x14ac:dyDescent="0.2">
      <c r="A297" s="107">
        <v>42885</v>
      </c>
      <c r="B297" s="120">
        <v>52.96</v>
      </c>
      <c r="C297" s="72" t="s">
        <v>354</v>
      </c>
      <c r="D297" s="1" t="s">
        <v>320</v>
      </c>
    </row>
    <row r="298" spans="1:4" ht="12.75" customHeight="1" x14ac:dyDescent="0.2">
      <c r="A298" s="107">
        <v>42885</v>
      </c>
      <c r="B298" s="120">
        <v>24.61</v>
      </c>
      <c r="C298" s="72" t="s">
        <v>351</v>
      </c>
      <c r="D298" s="1" t="s">
        <v>361</v>
      </c>
    </row>
    <row r="299" spans="1:4" ht="12.75" customHeight="1" x14ac:dyDescent="0.2">
      <c r="A299" s="107">
        <v>42885</v>
      </c>
      <c r="B299" s="120">
        <v>22</v>
      </c>
      <c r="C299" s="72" t="s">
        <v>351</v>
      </c>
      <c r="D299" s="1" t="s">
        <v>361</v>
      </c>
    </row>
    <row r="300" spans="1:4" ht="12.75" customHeight="1" x14ac:dyDescent="0.2">
      <c r="A300" s="107">
        <v>42885</v>
      </c>
      <c r="B300" s="120">
        <v>32.520000000000003</v>
      </c>
      <c r="C300" s="72" t="s">
        <v>355</v>
      </c>
      <c r="D300" s="1" t="s">
        <v>361</v>
      </c>
    </row>
    <row r="301" spans="1:4" ht="12.75" customHeight="1" x14ac:dyDescent="0.2">
      <c r="A301" s="107">
        <v>42913</v>
      </c>
      <c r="B301" s="123">
        <v>11.91</v>
      </c>
      <c r="C301" s="72" t="s">
        <v>356</v>
      </c>
      <c r="D301" s="1" t="s">
        <v>361</v>
      </c>
    </row>
    <row r="302" spans="1:4" ht="12.75" customHeight="1" x14ac:dyDescent="0.2">
      <c r="A302" s="107">
        <v>42913</v>
      </c>
      <c r="B302" s="123">
        <v>69.569999999999993</v>
      </c>
      <c r="C302" s="72" t="s">
        <v>357</v>
      </c>
      <c r="D302" s="1" t="s">
        <v>320</v>
      </c>
    </row>
    <row r="303" spans="1:4" ht="12.75" customHeight="1" x14ac:dyDescent="0.2">
      <c r="A303" s="107">
        <v>42913</v>
      </c>
      <c r="B303" s="123">
        <v>17.39</v>
      </c>
      <c r="C303" s="72" t="s">
        <v>358</v>
      </c>
      <c r="D303" s="1" t="s">
        <v>361</v>
      </c>
    </row>
    <row r="304" spans="1:4" ht="12.75" customHeight="1" x14ac:dyDescent="0.2">
      <c r="A304" s="107">
        <v>42913</v>
      </c>
      <c r="B304" s="123">
        <v>26.17</v>
      </c>
      <c r="C304" s="72" t="s">
        <v>359</v>
      </c>
      <c r="D304" s="1" t="s">
        <v>361</v>
      </c>
    </row>
    <row r="305" spans="1:4" ht="12.75" customHeight="1" x14ac:dyDescent="0.2">
      <c r="A305" s="107">
        <v>42913</v>
      </c>
      <c r="B305" s="123">
        <v>31.57</v>
      </c>
      <c r="C305" s="72" t="s">
        <v>330</v>
      </c>
      <c r="D305" s="1" t="s">
        <v>361</v>
      </c>
    </row>
    <row r="306" spans="1:4" ht="12.75" customHeight="1" x14ac:dyDescent="0.2">
      <c r="A306" s="107">
        <v>42913</v>
      </c>
      <c r="B306" s="123">
        <v>35.57</v>
      </c>
      <c r="C306" s="72" t="s">
        <v>330</v>
      </c>
      <c r="D306" s="1" t="s">
        <v>361</v>
      </c>
    </row>
    <row r="307" spans="1:4" ht="12.75" customHeight="1" x14ac:dyDescent="0.2">
      <c r="A307" s="107">
        <v>42913</v>
      </c>
      <c r="B307" s="123">
        <v>74.8</v>
      </c>
      <c r="C307" s="72" t="s">
        <v>362</v>
      </c>
      <c r="D307" s="1" t="s">
        <v>361</v>
      </c>
    </row>
    <row r="308" spans="1:4" ht="12.75" customHeight="1" x14ac:dyDescent="0.2">
      <c r="A308" s="107">
        <v>42913</v>
      </c>
      <c r="B308" s="123">
        <v>10.96</v>
      </c>
      <c r="C308" s="72" t="s">
        <v>363</v>
      </c>
      <c r="D308" s="1" t="s">
        <v>360</v>
      </c>
    </row>
    <row r="309" spans="1:4" ht="19.5" customHeight="1" x14ac:dyDescent="0.2">
      <c r="A309" s="47" t="s">
        <v>4</v>
      </c>
      <c r="B309" s="83">
        <f>SUM(B243:B308)</f>
        <v>1674.7700000000002</v>
      </c>
    </row>
    <row r="310" spans="1:4" ht="34.5" customHeight="1" x14ac:dyDescent="0.2">
      <c r="A310" s="32" t="s">
        <v>7</v>
      </c>
      <c r="B310" s="84">
        <f>B23+B240+B309</f>
        <v>34102.550000000003</v>
      </c>
      <c r="C310" s="8"/>
      <c r="D310" s="8"/>
    </row>
    <row r="311" spans="1:4" x14ac:dyDescent="0.2">
      <c r="A311" s="1"/>
      <c r="B311" s="85"/>
      <c r="C311" s="45"/>
      <c r="D311" s="45"/>
    </row>
    <row r="312" spans="1:4" x14ac:dyDescent="0.2">
      <c r="A312" s="35" t="s">
        <v>30</v>
      </c>
      <c r="B312" s="86"/>
    </row>
    <row r="313" spans="1:4" ht="12.6" customHeight="1" x14ac:dyDescent="0.2">
      <c r="A313" s="126" t="s">
        <v>31</v>
      </c>
      <c r="B313" s="126"/>
      <c r="C313" s="126"/>
    </row>
    <row r="314" spans="1:4" ht="12.95" customHeight="1" x14ac:dyDescent="0.2">
      <c r="A314" s="126" t="s">
        <v>36</v>
      </c>
      <c r="B314" s="126"/>
      <c r="C314" s="126"/>
    </row>
    <row r="315" spans="1:4" x14ac:dyDescent="0.2">
      <c r="A315" s="42" t="s">
        <v>32</v>
      </c>
      <c r="B315" s="87"/>
    </row>
    <row r="316" spans="1:4" x14ac:dyDescent="0.2">
      <c r="A316" s="54" t="s">
        <v>55</v>
      </c>
      <c r="B316" s="87"/>
    </row>
    <row r="317" spans="1:4" x14ac:dyDescent="0.2">
      <c r="A317" s="54" t="s">
        <v>39</v>
      </c>
      <c r="B317" s="87"/>
    </row>
    <row r="318" spans="1:4" x14ac:dyDescent="0.2">
      <c r="A318" s="124" t="s">
        <v>40</v>
      </c>
      <c r="B318" s="124"/>
      <c r="C318" s="124"/>
      <c r="D318" s="124"/>
    </row>
    <row r="319" spans="1:4" x14ac:dyDescent="0.2">
      <c r="B319" s="78"/>
    </row>
    <row r="320" spans="1:4" x14ac:dyDescent="0.2">
      <c r="B320" s="78"/>
    </row>
    <row r="321" spans="2:2" x14ac:dyDescent="0.2">
      <c r="B321" s="78"/>
    </row>
    <row r="322" spans="2:2" x14ac:dyDescent="0.2">
      <c r="B322" s="78"/>
    </row>
    <row r="323" spans="2:2" x14ac:dyDescent="0.2">
      <c r="B323" s="78"/>
    </row>
    <row r="324" spans="2:2" x14ac:dyDescent="0.2">
      <c r="B324" s="78"/>
    </row>
    <row r="325" spans="2:2" x14ac:dyDescent="0.2">
      <c r="B325" s="78"/>
    </row>
    <row r="326" spans="2:2" x14ac:dyDescent="0.2">
      <c r="B326" s="78"/>
    </row>
    <row r="327" spans="2:2" x14ac:dyDescent="0.2">
      <c r="B327" s="78"/>
    </row>
    <row r="328" spans="2:2" x14ac:dyDescent="0.2">
      <c r="B328" s="78"/>
    </row>
    <row r="329" spans="2:2" x14ac:dyDescent="0.2">
      <c r="B329" s="78"/>
    </row>
  </sheetData>
  <mergeCells count="12">
    <mergeCell ref="A318:D318"/>
    <mergeCell ref="A1:D1"/>
    <mergeCell ref="A313:C313"/>
    <mergeCell ref="A314:C314"/>
    <mergeCell ref="A7:D7"/>
    <mergeCell ref="B2:D2"/>
    <mergeCell ref="B3:D3"/>
    <mergeCell ref="B4:D4"/>
    <mergeCell ref="A5:D5"/>
    <mergeCell ref="A6:D6"/>
    <mergeCell ref="A24:C24"/>
    <mergeCell ref="A241:C241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3"/>
  <sheetViews>
    <sheetView topLeftCell="A7" zoomScaleNormal="100" workbookViewId="0">
      <selection activeCell="B8" sqref="B8"/>
    </sheetView>
  </sheetViews>
  <sheetFormatPr defaultColWidth="9.140625" defaultRowHeight="12.75" x14ac:dyDescent="0.2"/>
  <cols>
    <col min="1" max="1" width="25.7109375" style="1" customWidth="1"/>
    <col min="2" max="2" width="18" style="1" customWidth="1"/>
    <col min="3" max="3" width="45.5703125" style="1" customWidth="1"/>
    <col min="4" max="4" width="23.5703125" style="1" customWidth="1"/>
    <col min="5" max="5" width="27.5703125" style="1" customWidth="1"/>
    <col min="6" max="6" width="22" style="1" customWidth="1"/>
  </cols>
  <sheetData>
    <row r="1" spans="1:7" ht="36" customHeight="1" x14ac:dyDescent="0.2">
      <c r="A1" s="143" t="s">
        <v>25</v>
      </c>
      <c r="B1" s="143"/>
      <c r="C1" s="143"/>
      <c r="D1" s="143"/>
      <c r="E1" s="143"/>
      <c r="F1" s="143"/>
    </row>
    <row r="2" spans="1:7" ht="36" customHeight="1" x14ac:dyDescent="0.2">
      <c r="A2" s="37" t="s">
        <v>8</v>
      </c>
      <c r="B2" s="129" t="str">
        <f>Travel!B2</f>
        <v>Department of Conservation</v>
      </c>
      <c r="C2" s="129"/>
      <c r="D2" s="129"/>
      <c r="E2" s="129"/>
      <c r="F2" s="129"/>
      <c r="G2" s="38"/>
    </row>
    <row r="3" spans="1:7" ht="36" customHeight="1" x14ac:dyDescent="0.2">
      <c r="A3" s="37" t="s">
        <v>9</v>
      </c>
      <c r="B3" s="130" t="str">
        <f>Travel!B3</f>
        <v>Director General - Lou Sanson</v>
      </c>
      <c r="C3" s="130"/>
      <c r="D3" s="130"/>
      <c r="E3" s="130"/>
      <c r="F3" s="130"/>
      <c r="G3" s="39"/>
    </row>
    <row r="4" spans="1:7" ht="36" customHeight="1" x14ac:dyDescent="0.2">
      <c r="A4" s="37" t="s">
        <v>3</v>
      </c>
      <c r="B4" s="130" t="str">
        <f>Travel!B4</f>
        <v xml:space="preserve">1 July 2016 to 30 June 2017 </v>
      </c>
      <c r="C4" s="130"/>
      <c r="D4" s="130"/>
      <c r="E4" s="130"/>
      <c r="F4" s="130"/>
      <c r="G4" s="39"/>
    </row>
    <row r="5" spans="1:7" s="12" customFormat="1" ht="35.25" customHeight="1" x14ac:dyDescent="0.25">
      <c r="A5" s="144" t="s">
        <v>41</v>
      </c>
      <c r="B5" s="145"/>
      <c r="C5" s="146"/>
      <c r="D5" s="146"/>
      <c r="E5" s="146"/>
      <c r="F5" s="147"/>
    </row>
    <row r="6" spans="1:7" s="12" customFormat="1" ht="35.25" customHeight="1" x14ac:dyDescent="0.25">
      <c r="A6" s="148" t="s">
        <v>56</v>
      </c>
      <c r="B6" s="149"/>
      <c r="C6" s="149"/>
      <c r="D6" s="149"/>
      <c r="E6" s="149"/>
      <c r="F6" s="150"/>
    </row>
    <row r="7" spans="1:7" s="3" customFormat="1" ht="30.95" customHeight="1" x14ac:dyDescent="0.25">
      <c r="A7" s="139" t="s">
        <v>22</v>
      </c>
      <c r="B7" s="140"/>
      <c r="C7" s="5"/>
      <c r="D7" s="5"/>
      <c r="E7" s="5"/>
      <c r="F7" s="15"/>
    </row>
    <row r="8" spans="1:7" ht="38.25" x14ac:dyDescent="0.2">
      <c r="A8" s="16" t="s">
        <v>0</v>
      </c>
      <c r="B8" s="29" t="s">
        <v>274</v>
      </c>
      <c r="C8" s="2" t="s">
        <v>5</v>
      </c>
      <c r="D8" s="2" t="s">
        <v>13</v>
      </c>
      <c r="E8" s="2" t="s">
        <v>12</v>
      </c>
      <c r="F8" s="9" t="s">
        <v>1</v>
      </c>
    </row>
    <row r="9" spans="1:7" x14ac:dyDescent="0.2">
      <c r="A9" s="98">
        <v>42852</v>
      </c>
      <c r="B9" s="100">
        <f>20.87+20</f>
        <v>40.870000000000005</v>
      </c>
      <c r="C9" s="99" t="s">
        <v>275</v>
      </c>
      <c r="D9" s="103" t="s">
        <v>41</v>
      </c>
      <c r="E9" s="71" t="s">
        <v>254</v>
      </c>
      <c r="F9" s="104" t="s">
        <v>251</v>
      </c>
    </row>
    <row r="10" spans="1:7" x14ac:dyDescent="0.2">
      <c r="A10" s="102">
        <v>42885</v>
      </c>
      <c r="B10" s="74">
        <v>33.479999999999997</v>
      </c>
      <c r="C10" s="71" t="s">
        <v>276</v>
      </c>
      <c r="D10" s="103" t="s">
        <v>41</v>
      </c>
      <c r="E10" s="103" t="s">
        <v>252</v>
      </c>
      <c r="F10" s="104" t="s">
        <v>251</v>
      </c>
    </row>
    <row r="11" spans="1:7" x14ac:dyDescent="0.2">
      <c r="A11" s="102">
        <v>42885</v>
      </c>
      <c r="B11" s="74">
        <v>64.78</v>
      </c>
      <c r="C11" s="71" t="s">
        <v>277</v>
      </c>
      <c r="D11" s="103" t="s">
        <v>41</v>
      </c>
      <c r="E11" s="71" t="s">
        <v>253</v>
      </c>
      <c r="F11" s="104" t="s">
        <v>251</v>
      </c>
    </row>
    <row r="12" spans="1:7" x14ac:dyDescent="0.2">
      <c r="A12" s="102">
        <v>42885</v>
      </c>
      <c r="B12" s="74">
        <v>19.13</v>
      </c>
      <c r="C12" s="71" t="s">
        <v>278</v>
      </c>
      <c r="D12" s="103" t="s">
        <v>41</v>
      </c>
      <c r="E12" s="71" t="s">
        <v>279</v>
      </c>
      <c r="F12" s="104" t="s">
        <v>251</v>
      </c>
    </row>
    <row r="13" spans="1:7" x14ac:dyDescent="0.2">
      <c r="A13" s="102">
        <v>42879</v>
      </c>
      <c r="B13" s="100">
        <v>8.35</v>
      </c>
      <c r="C13" s="71" t="s">
        <v>280</v>
      </c>
      <c r="D13" s="103" t="s">
        <v>41</v>
      </c>
      <c r="E13" s="71" t="s">
        <v>279</v>
      </c>
      <c r="F13" s="104" t="s">
        <v>251</v>
      </c>
    </row>
    <row r="14" spans="1:7" x14ac:dyDescent="0.2">
      <c r="A14" s="70">
        <v>42884</v>
      </c>
      <c r="B14" s="74">
        <v>23.91</v>
      </c>
      <c r="C14" s="71" t="s">
        <v>281</v>
      </c>
      <c r="D14" s="103" t="s">
        <v>41</v>
      </c>
      <c r="E14" s="103" t="s">
        <v>252</v>
      </c>
      <c r="F14" s="104" t="s">
        <v>251</v>
      </c>
    </row>
    <row r="15" spans="1:7" x14ac:dyDescent="0.2">
      <c r="A15" s="70">
        <v>42879</v>
      </c>
      <c r="B15" s="74">
        <v>11.13</v>
      </c>
      <c r="C15" s="71" t="s">
        <v>282</v>
      </c>
      <c r="D15" s="103" t="s">
        <v>41</v>
      </c>
      <c r="E15" s="71" t="s">
        <v>254</v>
      </c>
      <c r="F15" s="104" t="s">
        <v>251</v>
      </c>
    </row>
    <row r="16" spans="1:7" x14ac:dyDescent="0.2">
      <c r="A16" s="70">
        <v>42877</v>
      </c>
      <c r="B16" s="74">
        <v>7.83</v>
      </c>
      <c r="C16" s="71" t="s">
        <v>283</v>
      </c>
      <c r="D16" s="103" t="s">
        <v>41</v>
      </c>
      <c r="E16" s="103" t="s">
        <v>252</v>
      </c>
      <c r="F16" s="104" t="s">
        <v>251</v>
      </c>
    </row>
    <row r="17" spans="1:6" x14ac:dyDescent="0.2">
      <c r="A17" s="70">
        <v>42877</v>
      </c>
      <c r="B17" s="74">
        <v>4.17</v>
      </c>
      <c r="C17" s="71" t="s">
        <v>284</v>
      </c>
      <c r="D17" s="103" t="s">
        <v>41</v>
      </c>
      <c r="E17" s="71" t="s">
        <v>254</v>
      </c>
      <c r="F17" s="104" t="s">
        <v>251</v>
      </c>
    </row>
    <row r="18" spans="1:6" x14ac:dyDescent="0.2">
      <c r="A18" s="70">
        <v>42580</v>
      </c>
      <c r="B18" s="74">
        <v>146.09</v>
      </c>
      <c r="C18" s="71" t="s">
        <v>285</v>
      </c>
      <c r="D18" s="103" t="s">
        <v>41</v>
      </c>
      <c r="E18" s="71" t="s">
        <v>267</v>
      </c>
      <c r="F18" s="104" t="s">
        <v>251</v>
      </c>
    </row>
    <row r="19" spans="1:6" x14ac:dyDescent="0.2">
      <c r="A19" s="70">
        <v>42613</v>
      </c>
      <c r="B19" s="74">
        <v>30.87</v>
      </c>
      <c r="C19" s="71" t="s">
        <v>286</v>
      </c>
      <c r="D19" s="103" t="s">
        <v>41</v>
      </c>
      <c r="E19" s="71" t="s">
        <v>279</v>
      </c>
      <c r="F19" s="104" t="s">
        <v>251</v>
      </c>
    </row>
    <row r="20" spans="1:6" x14ac:dyDescent="0.2">
      <c r="A20" s="70">
        <v>42613</v>
      </c>
      <c r="B20" s="74">
        <v>27.3</v>
      </c>
      <c r="C20" s="71" t="s">
        <v>287</v>
      </c>
      <c r="D20" s="103" t="s">
        <v>41</v>
      </c>
      <c r="E20" s="71" t="s">
        <v>279</v>
      </c>
      <c r="F20" s="104" t="s">
        <v>251</v>
      </c>
    </row>
    <row r="21" spans="1:6" x14ac:dyDescent="0.2">
      <c r="A21" s="70">
        <v>42613</v>
      </c>
      <c r="B21" s="74">
        <v>7.3</v>
      </c>
      <c r="C21" s="71" t="s">
        <v>288</v>
      </c>
      <c r="D21" s="103" t="s">
        <v>41</v>
      </c>
      <c r="E21" s="71" t="s">
        <v>279</v>
      </c>
      <c r="F21" s="104" t="s">
        <v>251</v>
      </c>
    </row>
    <row r="22" spans="1:6" x14ac:dyDescent="0.2">
      <c r="A22" s="70">
        <v>42671</v>
      </c>
      <c r="B22" s="74">
        <v>32.17</v>
      </c>
      <c r="C22" s="71" t="s">
        <v>289</v>
      </c>
      <c r="D22" s="103" t="s">
        <v>41</v>
      </c>
      <c r="E22" s="71" t="s">
        <v>279</v>
      </c>
      <c r="F22" s="104" t="s">
        <v>251</v>
      </c>
    </row>
    <row r="23" spans="1:6" x14ac:dyDescent="0.2">
      <c r="A23" s="70">
        <v>42671</v>
      </c>
      <c r="B23" s="74">
        <v>32.869999999999997</v>
      </c>
      <c r="C23" s="71" t="s">
        <v>290</v>
      </c>
      <c r="D23" s="103" t="s">
        <v>41</v>
      </c>
      <c r="E23" s="71" t="s">
        <v>254</v>
      </c>
      <c r="F23" s="104" t="s">
        <v>251</v>
      </c>
    </row>
    <row r="24" spans="1:6" x14ac:dyDescent="0.2">
      <c r="A24" s="70">
        <v>42703</v>
      </c>
      <c r="B24" s="74">
        <v>39.57</v>
      </c>
      <c r="C24" s="71" t="s">
        <v>282</v>
      </c>
      <c r="D24" s="103" t="s">
        <v>41</v>
      </c>
      <c r="E24" s="71" t="s">
        <v>254</v>
      </c>
      <c r="F24" s="104" t="s">
        <v>251</v>
      </c>
    </row>
    <row r="25" spans="1:6" x14ac:dyDescent="0.2">
      <c r="A25" s="70">
        <v>42727</v>
      </c>
      <c r="B25" s="74">
        <v>38.090000000000003</v>
      </c>
      <c r="C25" s="71" t="s">
        <v>291</v>
      </c>
      <c r="D25" s="103" t="s">
        <v>41</v>
      </c>
      <c r="E25" s="71" t="s">
        <v>254</v>
      </c>
      <c r="F25" s="104" t="s">
        <v>251</v>
      </c>
    </row>
    <row r="26" spans="1:6" x14ac:dyDescent="0.2">
      <c r="A26" s="70">
        <v>42727</v>
      </c>
      <c r="B26" s="74">
        <v>15.04</v>
      </c>
      <c r="C26" s="71" t="s">
        <v>292</v>
      </c>
      <c r="D26" s="103" t="s">
        <v>41</v>
      </c>
      <c r="E26" s="71" t="s">
        <v>254</v>
      </c>
      <c r="F26" s="104" t="s">
        <v>251</v>
      </c>
    </row>
    <row r="27" spans="1:6" x14ac:dyDescent="0.2">
      <c r="A27" s="70">
        <v>42727</v>
      </c>
      <c r="B27" s="74">
        <v>7.83</v>
      </c>
      <c r="C27" s="71" t="s">
        <v>272</v>
      </c>
      <c r="D27" s="103" t="s">
        <v>41</v>
      </c>
      <c r="E27" s="71" t="s">
        <v>254</v>
      </c>
      <c r="F27" s="104" t="s">
        <v>251</v>
      </c>
    </row>
    <row r="28" spans="1:6" x14ac:dyDescent="0.2">
      <c r="A28" s="70">
        <v>42765</v>
      </c>
      <c r="B28" s="74">
        <v>38.78</v>
      </c>
      <c r="C28" s="71" t="s">
        <v>282</v>
      </c>
      <c r="D28" s="103" t="s">
        <v>41</v>
      </c>
      <c r="E28" s="71" t="s">
        <v>254</v>
      </c>
      <c r="F28" s="104" t="s">
        <v>251</v>
      </c>
    </row>
    <row r="29" spans="1:6" x14ac:dyDescent="0.2">
      <c r="A29" s="70">
        <v>42765</v>
      </c>
      <c r="B29" s="74">
        <v>8.26</v>
      </c>
      <c r="C29" s="71" t="s">
        <v>293</v>
      </c>
      <c r="D29" s="103" t="s">
        <v>41</v>
      </c>
      <c r="E29" s="71" t="s">
        <v>254</v>
      </c>
      <c r="F29" s="104" t="s">
        <v>251</v>
      </c>
    </row>
    <row r="30" spans="1:6" x14ac:dyDescent="0.2">
      <c r="A30" s="70">
        <v>42765</v>
      </c>
      <c r="B30" s="74">
        <v>23.22</v>
      </c>
      <c r="C30" s="71" t="s">
        <v>294</v>
      </c>
      <c r="D30" s="103" t="s">
        <v>41</v>
      </c>
      <c r="E30" s="71" t="s">
        <v>254</v>
      </c>
      <c r="F30" s="104" t="s">
        <v>251</v>
      </c>
    </row>
    <row r="31" spans="1:6" x14ac:dyDescent="0.2">
      <c r="A31" s="70">
        <v>42765</v>
      </c>
      <c r="B31" s="74">
        <v>26.26</v>
      </c>
      <c r="C31" s="71" t="s">
        <v>295</v>
      </c>
      <c r="D31" s="103" t="s">
        <v>41</v>
      </c>
      <c r="E31" s="71" t="s">
        <v>254</v>
      </c>
      <c r="F31" s="104" t="s">
        <v>251</v>
      </c>
    </row>
    <row r="32" spans="1:6" x14ac:dyDescent="0.2">
      <c r="A32" s="70">
        <v>42824</v>
      </c>
      <c r="B32" s="74">
        <v>39.700000000000003</v>
      </c>
      <c r="C32" s="71" t="s">
        <v>296</v>
      </c>
      <c r="D32" s="103" t="s">
        <v>41</v>
      </c>
      <c r="E32" s="103" t="s">
        <v>252</v>
      </c>
      <c r="F32" s="104" t="s">
        <v>251</v>
      </c>
    </row>
    <row r="33" spans="1:6" ht="11.25" customHeight="1" x14ac:dyDescent="0.2">
      <c r="A33" s="106"/>
      <c r="C33" s="71"/>
      <c r="F33" s="11"/>
    </row>
    <row r="34" spans="1:6" hidden="1" x14ac:dyDescent="0.2">
      <c r="A34" s="106">
        <v>42913</v>
      </c>
      <c r="B34" s="1">
        <v>31.39</v>
      </c>
      <c r="C34" s="71" t="s">
        <v>250</v>
      </c>
      <c r="F34" s="11"/>
    </row>
    <row r="35" spans="1:6" ht="25.5" hidden="1" customHeight="1" x14ac:dyDescent="0.2">
      <c r="A35" s="106">
        <v>42913</v>
      </c>
      <c r="B35" s="1">
        <v>24.78</v>
      </c>
      <c r="C35" s="71" t="s">
        <v>250</v>
      </c>
      <c r="F35" s="11"/>
    </row>
    <row r="36" spans="1:6" ht="24.95" customHeight="1" x14ac:dyDescent="0.2">
      <c r="A36" s="48" t="s">
        <v>23</v>
      </c>
      <c r="B36" s="49">
        <f>SUM(B9:B33)</f>
        <v>727.00000000000011</v>
      </c>
      <c r="C36" s="17"/>
      <c r="D36" s="18"/>
      <c r="E36" s="18"/>
      <c r="F36" s="19"/>
    </row>
    <row r="37" spans="1:6" x14ac:dyDescent="0.2">
      <c r="A37" s="51"/>
      <c r="B37" s="21"/>
      <c r="C37" s="21"/>
      <c r="D37" s="21"/>
      <c r="E37" s="21"/>
      <c r="F37" s="22"/>
    </row>
    <row r="38" spans="1:6" x14ac:dyDescent="0.2">
      <c r="A38" s="35" t="s">
        <v>30</v>
      </c>
      <c r="B38" s="3"/>
      <c r="F38" s="11"/>
    </row>
    <row r="39" spans="1:6" x14ac:dyDescent="0.2">
      <c r="A39" s="141" t="s">
        <v>57</v>
      </c>
      <c r="B39" s="141"/>
      <c r="C39" s="141"/>
      <c r="D39" s="141"/>
      <c r="E39" s="141"/>
      <c r="F39" s="142"/>
    </row>
    <row r="40" spans="1:6" x14ac:dyDescent="0.2">
      <c r="A40" s="126" t="s">
        <v>51</v>
      </c>
      <c r="B40" s="126"/>
      <c r="C40" s="126"/>
      <c r="F40" s="11"/>
    </row>
    <row r="41" spans="1:6" x14ac:dyDescent="0.2">
      <c r="A41" s="42" t="s">
        <v>37</v>
      </c>
      <c r="B41"/>
    </row>
    <row r="42" spans="1:6" x14ac:dyDescent="0.2">
      <c r="A42" s="54" t="s">
        <v>48</v>
      </c>
      <c r="B42"/>
      <c r="F42" s="11"/>
    </row>
    <row r="43" spans="1:6" ht="12.75" customHeight="1" x14ac:dyDescent="0.2">
      <c r="A43" s="124" t="s">
        <v>40</v>
      </c>
      <c r="B43" s="124"/>
      <c r="C43" s="105"/>
      <c r="D43" s="105"/>
      <c r="E43" s="105"/>
      <c r="F43" s="57"/>
    </row>
  </sheetData>
  <mergeCells count="10">
    <mergeCell ref="A7:B7"/>
    <mergeCell ref="A39:F39"/>
    <mergeCell ref="A40:C40"/>
    <mergeCell ref="A43:B43"/>
    <mergeCell ref="A1:F1"/>
    <mergeCell ref="B2:F2"/>
    <mergeCell ref="B3:F3"/>
    <mergeCell ref="B4:F4"/>
    <mergeCell ref="A5:F5"/>
    <mergeCell ref="A6:F6"/>
  </mergeCells>
  <printOptions gridLines="1"/>
  <pageMargins left="0.11811023622047245" right="0.31496062992125984" top="0.15748031496062992" bottom="0.35433070866141736" header="0.11811023622047245" footer="0.11811023622047245"/>
  <pageSetup paperSize="9" scale="62" fitToHeight="0" orientation="portrait" r:id="rId1"/>
  <headerFooter alignWithMargins="0">
    <oddFooter>&amp;R&amp;8&amp;Z&amp;F&amp;A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tabSelected="1" zoomScaleNormal="100" workbookViewId="0">
      <selection activeCell="E12" sqref="E12"/>
    </sheetView>
  </sheetViews>
  <sheetFormatPr defaultColWidth="9.140625" defaultRowHeight="12.75" x14ac:dyDescent="0.2"/>
  <cols>
    <col min="1" max="1" width="27.5703125" style="35" customWidth="1"/>
    <col min="2" max="2" width="39.85546875" style="35" customWidth="1"/>
    <col min="3" max="3" width="32.28515625" style="35" customWidth="1"/>
    <col min="4" max="5" width="27.5703125" style="35" customWidth="1"/>
    <col min="6" max="16384" width="9.140625" style="25"/>
  </cols>
  <sheetData>
    <row r="1" spans="1:7" ht="36" customHeight="1" x14ac:dyDescent="0.2">
      <c r="A1" s="143" t="s">
        <v>25</v>
      </c>
      <c r="B1" s="143"/>
      <c r="C1" s="143"/>
      <c r="D1" s="143"/>
      <c r="E1" s="143"/>
      <c r="F1" s="53"/>
    </row>
    <row r="2" spans="1:7" ht="36" customHeight="1" x14ac:dyDescent="0.2">
      <c r="A2" s="37" t="s">
        <v>8</v>
      </c>
      <c r="B2" s="129" t="str">
        <f>Travel!B2</f>
        <v>Department of Conservation</v>
      </c>
      <c r="C2" s="129"/>
      <c r="D2" s="129"/>
      <c r="E2" s="129"/>
      <c r="F2" s="38"/>
      <c r="G2" s="38"/>
    </row>
    <row r="3" spans="1:7" ht="36" customHeight="1" x14ac:dyDescent="0.2">
      <c r="A3" s="37" t="s">
        <v>9</v>
      </c>
      <c r="B3" s="130" t="str">
        <f>Travel!B3</f>
        <v>Director General - Lou Sanson</v>
      </c>
      <c r="C3" s="130"/>
      <c r="D3" s="130"/>
      <c r="E3" s="130"/>
      <c r="F3" s="39"/>
      <c r="G3" s="39"/>
    </row>
    <row r="4" spans="1:7" ht="36" customHeight="1" x14ac:dyDescent="0.2">
      <c r="A4" s="37" t="s">
        <v>3</v>
      </c>
      <c r="B4" s="130" t="str">
        <f>Travel!B4</f>
        <v xml:space="preserve">1 July 2016 to 30 June 2017 </v>
      </c>
      <c r="C4" s="130"/>
      <c r="D4" s="130"/>
      <c r="E4" s="130"/>
      <c r="F4" s="39"/>
      <c r="G4" s="39"/>
    </row>
    <row r="5" spans="1:7" ht="36" customHeight="1" x14ac:dyDescent="0.2">
      <c r="A5" s="157" t="s">
        <v>42</v>
      </c>
      <c r="B5" s="158"/>
      <c r="C5" s="158"/>
      <c r="D5" s="158"/>
      <c r="E5" s="159"/>
    </row>
    <row r="6" spans="1:7" ht="20.100000000000001" customHeight="1" x14ac:dyDescent="0.2">
      <c r="A6" s="160" t="s">
        <v>49</v>
      </c>
      <c r="B6" s="160"/>
      <c r="C6" s="160"/>
      <c r="D6" s="160"/>
      <c r="E6" s="161"/>
      <c r="F6" s="40"/>
      <c r="G6" s="40"/>
    </row>
    <row r="7" spans="1:7" ht="20.25" customHeight="1" x14ac:dyDescent="0.25">
      <c r="A7" s="23" t="s">
        <v>20</v>
      </c>
      <c r="B7" s="5"/>
      <c r="C7" s="5"/>
      <c r="D7" s="5"/>
      <c r="E7" s="15"/>
    </row>
    <row r="8" spans="1:7" ht="25.5" x14ac:dyDescent="0.2">
      <c r="A8" s="16" t="s">
        <v>0</v>
      </c>
      <c r="B8" s="2" t="s">
        <v>38</v>
      </c>
      <c r="C8" s="2" t="s">
        <v>33</v>
      </c>
      <c r="D8" s="2" t="s">
        <v>297</v>
      </c>
      <c r="E8" s="9" t="s">
        <v>59</v>
      </c>
    </row>
    <row r="9" spans="1:7" x14ac:dyDescent="0.2">
      <c r="A9" s="108">
        <v>42595</v>
      </c>
      <c r="B9" s="35" t="s">
        <v>298</v>
      </c>
      <c r="C9" s="35" t="s">
        <v>299</v>
      </c>
      <c r="D9" s="109">
        <v>245</v>
      </c>
      <c r="E9" s="36"/>
    </row>
    <row r="10" spans="1:7" ht="25.5" x14ac:dyDescent="0.2">
      <c r="A10" s="108">
        <v>42644</v>
      </c>
      <c r="B10" s="35" t="s">
        <v>318</v>
      </c>
      <c r="C10" s="35" t="s">
        <v>300</v>
      </c>
      <c r="D10" s="109">
        <v>2000</v>
      </c>
      <c r="E10" s="36"/>
    </row>
    <row r="11" spans="1:7" x14ac:dyDescent="0.2">
      <c r="A11" s="108">
        <v>42705</v>
      </c>
      <c r="B11" s="35" t="s">
        <v>301</v>
      </c>
      <c r="C11" s="35" t="s">
        <v>302</v>
      </c>
      <c r="D11" s="109">
        <v>300</v>
      </c>
      <c r="E11" s="36"/>
    </row>
    <row r="12" spans="1:7" ht="38.25" x14ac:dyDescent="0.2">
      <c r="A12" s="108">
        <v>42833</v>
      </c>
      <c r="B12" s="35" t="s">
        <v>366</v>
      </c>
      <c r="C12" s="35" t="s">
        <v>367</v>
      </c>
      <c r="D12" s="109">
        <v>300</v>
      </c>
      <c r="E12" s="36" t="s">
        <v>368</v>
      </c>
    </row>
    <row r="13" spans="1:7" x14ac:dyDescent="0.2">
      <c r="A13" s="34"/>
      <c r="D13" s="109"/>
      <c r="E13" s="36"/>
    </row>
    <row r="14" spans="1:7" hidden="1" x14ac:dyDescent="0.2">
      <c r="A14" s="34"/>
      <c r="E14" s="36"/>
    </row>
    <row r="15" spans="1:7" ht="27.95" customHeight="1" x14ac:dyDescent="0.2">
      <c r="A15" s="24" t="s">
        <v>24</v>
      </c>
      <c r="B15" s="55" t="s">
        <v>19</v>
      </c>
      <c r="C15" s="17"/>
      <c r="D15" s="56">
        <f>SUM(D9:D14)</f>
        <v>2845</v>
      </c>
      <c r="E15" s="19"/>
    </row>
    <row r="16" spans="1:7" x14ac:dyDescent="0.2">
      <c r="A16" s="20"/>
      <c r="B16" s="41"/>
      <c r="C16" s="21"/>
      <c r="D16" s="2"/>
      <c r="E16" s="22"/>
    </row>
    <row r="17" spans="1:6" x14ac:dyDescent="0.2">
      <c r="A17" s="58" t="s">
        <v>26</v>
      </c>
      <c r="B17" s="59"/>
      <c r="C17" s="59"/>
      <c r="D17" s="59"/>
      <c r="E17" s="60"/>
    </row>
    <row r="18" spans="1:6" x14ac:dyDescent="0.2">
      <c r="A18" s="151" t="s">
        <v>51</v>
      </c>
      <c r="B18" s="126"/>
      <c r="C18" s="126"/>
      <c r="E18" s="36"/>
    </row>
    <row r="19" spans="1:6" x14ac:dyDescent="0.2">
      <c r="A19" s="152" t="s">
        <v>43</v>
      </c>
      <c r="B19" s="153"/>
      <c r="C19" s="153"/>
      <c r="D19" s="153"/>
      <c r="E19" s="154"/>
    </row>
    <row r="20" spans="1:6" x14ac:dyDescent="0.2">
      <c r="A20" t="s">
        <v>60</v>
      </c>
      <c r="B20" s="25"/>
      <c r="C20" s="25"/>
      <c r="D20" s="25"/>
      <c r="E20" s="25"/>
    </row>
    <row r="21" spans="1:6" ht="26.1" customHeight="1" x14ac:dyDescent="0.2">
      <c r="A21" s="151" t="s">
        <v>58</v>
      </c>
      <c r="B21" s="126"/>
      <c r="C21" s="126"/>
      <c r="D21" s="126"/>
      <c r="E21" s="155"/>
    </row>
    <row r="22" spans="1:6" x14ac:dyDescent="0.2">
      <c r="A22" s="42" t="s">
        <v>44</v>
      </c>
      <c r="E22" s="36"/>
    </row>
    <row r="23" spans="1:6" x14ac:dyDescent="0.2">
      <c r="A23" s="42" t="s">
        <v>45</v>
      </c>
      <c r="B23"/>
      <c r="C23" s="1"/>
      <c r="D23" s="1"/>
      <c r="E23" s="11"/>
      <c r="F23" s="1"/>
    </row>
    <row r="24" spans="1:6" ht="12.75" customHeight="1" x14ac:dyDescent="0.2">
      <c r="A24" s="156" t="s">
        <v>40</v>
      </c>
      <c r="B24" s="124"/>
      <c r="C24" s="105"/>
      <c r="D24" s="105"/>
      <c r="E24" s="57"/>
      <c r="F24" s="105"/>
    </row>
    <row r="25" spans="1:6" x14ac:dyDescent="0.2">
      <c r="A25" s="61"/>
      <c r="B25" s="62"/>
      <c r="C25" s="62"/>
      <c r="D25" s="62"/>
      <c r="E25" s="63"/>
    </row>
  </sheetData>
  <mergeCells count="10">
    <mergeCell ref="A18:C18"/>
    <mergeCell ref="A19:E19"/>
    <mergeCell ref="A21:E21"/>
    <mergeCell ref="A24:B24"/>
    <mergeCell ref="A1:E1"/>
    <mergeCell ref="B2:E2"/>
    <mergeCell ref="B3:E3"/>
    <mergeCell ref="B4:E4"/>
    <mergeCell ref="A5:E5"/>
    <mergeCell ref="A6:E6"/>
  </mergeCells>
  <printOptions gridLines="1"/>
  <pageMargins left="0.31496062992125984" right="0.31496062992125984" top="0.15748031496062992" bottom="0.35433070866141736" header="0.11811023622047245" footer="0.11811023622047245"/>
  <pageSetup paperSize="9" scale="66" fitToHeight="0" orientation="portrait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7"/>
  <sheetViews>
    <sheetView zoomScaleNormal="100" workbookViewId="0">
      <selection activeCell="B8" sqref="B8"/>
    </sheetView>
  </sheetViews>
  <sheetFormatPr defaultColWidth="9.140625" defaultRowHeight="12.75" x14ac:dyDescent="0.2"/>
  <cols>
    <col min="1" max="1" width="22.28515625" style="1" customWidth="1"/>
    <col min="2" max="2" width="19.5703125" style="1" customWidth="1"/>
    <col min="3" max="3" width="35.85546875" style="1" customWidth="1"/>
    <col min="4" max="4" width="39.7109375" style="1" customWidth="1"/>
    <col min="5" max="5" width="31.85546875" style="1" customWidth="1"/>
  </cols>
  <sheetData>
    <row r="1" spans="1:5" ht="36" customHeight="1" x14ac:dyDescent="0.2">
      <c r="A1" s="143" t="s">
        <v>25</v>
      </c>
      <c r="B1" s="143"/>
      <c r="C1" s="143"/>
      <c r="D1" s="143"/>
      <c r="E1" s="143"/>
    </row>
    <row r="2" spans="1:5" ht="36" customHeight="1" x14ac:dyDescent="0.2">
      <c r="A2" s="37" t="s">
        <v>8</v>
      </c>
      <c r="B2" s="129" t="str">
        <f>Travel!B2</f>
        <v>Department of Conservation</v>
      </c>
      <c r="C2" s="129"/>
      <c r="D2" s="129"/>
      <c r="E2" s="129"/>
    </row>
    <row r="3" spans="1:5" ht="36" customHeight="1" x14ac:dyDescent="0.2">
      <c r="A3" s="37" t="s">
        <v>9</v>
      </c>
      <c r="B3" s="130" t="str">
        <f>Travel!B3</f>
        <v>Director General - Lou Sanson</v>
      </c>
      <c r="C3" s="130"/>
      <c r="D3" s="130"/>
      <c r="E3" s="130"/>
    </row>
    <row r="4" spans="1:5" ht="36" customHeight="1" x14ac:dyDescent="0.2">
      <c r="A4" s="37" t="s">
        <v>3</v>
      </c>
      <c r="B4" s="130" t="str">
        <f>Travel!B4</f>
        <v xml:space="preserve">1 July 2016 to 30 June 2017 </v>
      </c>
      <c r="C4" s="130"/>
      <c r="D4" s="130"/>
      <c r="E4" s="130"/>
    </row>
    <row r="5" spans="1:5" ht="36" customHeight="1" x14ac:dyDescent="0.2">
      <c r="A5" s="131" t="s">
        <v>47</v>
      </c>
      <c r="B5" s="164"/>
      <c r="C5" s="146"/>
      <c r="D5" s="146"/>
      <c r="E5" s="147"/>
    </row>
    <row r="6" spans="1:5" ht="36" customHeight="1" x14ac:dyDescent="0.2">
      <c r="A6" s="165" t="s">
        <v>46</v>
      </c>
      <c r="B6" s="166"/>
      <c r="C6" s="166"/>
      <c r="D6" s="166"/>
      <c r="E6" s="167"/>
    </row>
    <row r="7" spans="1:5" ht="36" customHeight="1" x14ac:dyDescent="0.25">
      <c r="A7" s="162" t="s">
        <v>6</v>
      </c>
      <c r="B7" s="163"/>
      <c r="C7" s="5"/>
      <c r="D7" s="5"/>
      <c r="E7" s="15"/>
    </row>
    <row r="8" spans="1:5" ht="25.5" x14ac:dyDescent="0.2">
      <c r="A8" s="16" t="s">
        <v>0</v>
      </c>
      <c r="B8" s="2" t="s">
        <v>303</v>
      </c>
      <c r="C8" s="2" t="s">
        <v>34</v>
      </c>
      <c r="D8" s="2" t="s">
        <v>29</v>
      </c>
      <c r="E8" s="9" t="s">
        <v>2</v>
      </c>
    </row>
    <row r="9" spans="1:5" x14ac:dyDescent="0.2">
      <c r="A9" s="101">
        <v>42916</v>
      </c>
      <c r="B9" s="78">
        <v>869</v>
      </c>
      <c r="C9" s="1" t="s">
        <v>255</v>
      </c>
      <c r="D9" s="1" t="s">
        <v>304</v>
      </c>
      <c r="E9" s="110" t="s">
        <v>251</v>
      </c>
    </row>
    <row r="10" spans="1:5" x14ac:dyDescent="0.2">
      <c r="A10" s="101">
        <v>42916</v>
      </c>
      <c r="B10" s="78">
        <v>230</v>
      </c>
      <c r="C10" s="1" t="s">
        <v>256</v>
      </c>
      <c r="D10" s="1" t="s">
        <v>305</v>
      </c>
      <c r="E10" s="110" t="s">
        <v>251</v>
      </c>
    </row>
    <row r="11" spans="1:5" ht="13.5" customHeight="1" x14ac:dyDescent="0.2">
      <c r="A11" s="101">
        <v>42551</v>
      </c>
      <c r="B11" s="78">
        <v>-189.88</v>
      </c>
      <c r="C11" s="1" t="s">
        <v>257</v>
      </c>
      <c r="D11" s="1" t="s">
        <v>306</v>
      </c>
      <c r="E11" s="110" t="s">
        <v>251</v>
      </c>
    </row>
    <row r="12" spans="1:5" x14ac:dyDescent="0.2">
      <c r="A12" s="111">
        <v>42703</v>
      </c>
      <c r="B12" s="74">
        <v>35.22</v>
      </c>
      <c r="C12" s="71" t="s">
        <v>262</v>
      </c>
      <c r="D12" s="112" t="s">
        <v>259</v>
      </c>
      <c r="E12" s="110" t="s">
        <v>251</v>
      </c>
    </row>
    <row r="13" spans="1:5" x14ac:dyDescent="0.2">
      <c r="A13" s="107">
        <v>42727</v>
      </c>
      <c r="B13" s="74">
        <v>61.47</v>
      </c>
      <c r="C13" s="71" t="s">
        <v>263</v>
      </c>
      <c r="D13" s="72" t="s">
        <v>260</v>
      </c>
      <c r="E13" s="11" t="s">
        <v>307</v>
      </c>
    </row>
    <row r="14" spans="1:5" x14ac:dyDescent="0.2">
      <c r="A14" s="107">
        <v>42824</v>
      </c>
      <c r="B14" s="74">
        <v>49.17</v>
      </c>
      <c r="C14" s="71" t="s">
        <v>264</v>
      </c>
      <c r="D14" s="72" t="s">
        <v>308</v>
      </c>
      <c r="E14" s="11" t="s">
        <v>309</v>
      </c>
    </row>
    <row r="15" spans="1:5" x14ac:dyDescent="0.2">
      <c r="A15" s="107">
        <v>42913</v>
      </c>
      <c r="B15" s="74">
        <v>21.52</v>
      </c>
      <c r="C15" s="71" t="s">
        <v>265</v>
      </c>
      <c r="D15" s="72" t="s">
        <v>261</v>
      </c>
      <c r="E15" s="110" t="s">
        <v>251</v>
      </c>
    </row>
    <row r="16" spans="1:5" x14ac:dyDescent="0.2">
      <c r="A16" s="101">
        <v>42916</v>
      </c>
      <c r="B16" s="73">
        <v>42.11</v>
      </c>
      <c r="C16" s="71" t="s">
        <v>265</v>
      </c>
      <c r="D16" s="112" t="s">
        <v>259</v>
      </c>
      <c r="E16" s="110" t="s">
        <v>251</v>
      </c>
    </row>
    <row r="17" spans="1:6" x14ac:dyDescent="0.2">
      <c r="A17" s="113">
        <f>A16</f>
        <v>42916</v>
      </c>
      <c r="B17" s="114">
        <v>11.3</v>
      </c>
      <c r="C17" s="115" t="s">
        <v>250</v>
      </c>
      <c r="D17" s="115" t="s">
        <v>310</v>
      </c>
      <c r="E17" s="110" t="s">
        <v>251</v>
      </c>
      <c r="F17" s="116"/>
    </row>
    <row r="18" spans="1:6" x14ac:dyDescent="0.2">
      <c r="A18" s="70">
        <v>42879</v>
      </c>
      <c r="B18" s="74">
        <v>106.09</v>
      </c>
      <c r="C18" s="71" t="s">
        <v>311</v>
      </c>
      <c r="D18" s="71" t="s">
        <v>258</v>
      </c>
      <c r="E18" s="104" t="s">
        <v>251</v>
      </c>
      <c r="F18" s="103"/>
    </row>
    <row r="19" spans="1:6" x14ac:dyDescent="0.2">
      <c r="A19" s="70">
        <v>42580</v>
      </c>
      <c r="B19" s="74">
        <v>53.91</v>
      </c>
      <c r="C19" s="71" t="s">
        <v>266</v>
      </c>
      <c r="D19" s="71" t="s">
        <v>266</v>
      </c>
      <c r="E19" s="104" t="s">
        <v>251</v>
      </c>
      <c r="F19" s="103"/>
    </row>
    <row r="20" spans="1:6" x14ac:dyDescent="0.2">
      <c r="A20" s="70">
        <v>42613</v>
      </c>
      <c r="B20" s="74">
        <v>43.61</v>
      </c>
      <c r="C20" s="71" t="s">
        <v>268</v>
      </c>
      <c r="D20" s="71" t="s">
        <v>268</v>
      </c>
      <c r="E20" s="104" t="s">
        <v>251</v>
      </c>
      <c r="F20" s="103"/>
    </row>
    <row r="21" spans="1:6" x14ac:dyDescent="0.2">
      <c r="A21" s="70">
        <v>42703</v>
      </c>
      <c r="B21" s="117">
        <v>58.61</v>
      </c>
      <c r="C21" s="71" t="s">
        <v>312</v>
      </c>
      <c r="D21" s="103" t="s">
        <v>313</v>
      </c>
      <c r="E21" s="104" t="s">
        <v>251</v>
      </c>
      <c r="F21" s="103"/>
    </row>
    <row r="22" spans="1:6" x14ac:dyDescent="0.2">
      <c r="A22" s="70">
        <v>42703</v>
      </c>
      <c r="B22" s="74">
        <v>124.56</v>
      </c>
      <c r="C22" s="71" t="s">
        <v>269</v>
      </c>
      <c r="D22" s="103" t="s">
        <v>314</v>
      </c>
      <c r="E22" s="104" t="s">
        <v>251</v>
      </c>
      <c r="F22" s="103"/>
    </row>
    <row r="23" spans="1:6" x14ac:dyDescent="0.2">
      <c r="A23" s="70">
        <v>42703</v>
      </c>
      <c r="B23" s="74">
        <v>20</v>
      </c>
      <c r="C23" s="71" t="s">
        <v>270</v>
      </c>
      <c r="D23" s="103" t="s">
        <v>270</v>
      </c>
      <c r="E23" s="104" t="s">
        <v>251</v>
      </c>
      <c r="F23" s="103"/>
    </row>
    <row r="24" spans="1:6" x14ac:dyDescent="0.2">
      <c r="A24" s="70">
        <v>42727</v>
      </c>
      <c r="B24" s="74">
        <v>31.39</v>
      </c>
      <c r="C24" s="71" t="s">
        <v>271</v>
      </c>
      <c r="D24" s="103" t="s">
        <v>271</v>
      </c>
      <c r="E24" s="104" t="s">
        <v>251</v>
      </c>
      <c r="F24" s="103"/>
    </row>
    <row r="25" spans="1:6" x14ac:dyDescent="0.2">
      <c r="A25" s="70">
        <v>42824</v>
      </c>
      <c r="B25" s="74">
        <v>20</v>
      </c>
      <c r="C25" s="71" t="s">
        <v>273</v>
      </c>
      <c r="D25" s="71" t="s">
        <v>254</v>
      </c>
      <c r="E25" s="104" t="s">
        <v>251</v>
      </c>
      <c r="F25" s="103"/>
    </row>
    <row r="26" spans="1:6" x14ac:dyDescent="0.2">
      <c r="A26" s="107">
        <v>42824</v>
      </c>
      <c r="B26" s="74">
        <v>12.26</v>
      </c>
      <c r="C26" s="71" t="s">
        <v>250</v>
      </c>
      <c r="D26" s="71" t="s">
        <v>250</v>
      </c>
      <c r="E26" s="104" t="s">
        <v>251</v>
      </c>
      <c r="F26" s="103"/>
    </row>
    <row r="27" spans="1:6" x14ac:dyDescent="0.2">
      <c r="A27" s="107">
        <v>42913</v>
      </c>
      <c r="B27" s="74">
        <v>31.39</v>
      </c>
      <c r="C27" s="71" t="s">
        <v>250</v>
      </c>
      <c r="D27" s="71" t="s">
        <v>250</v>
      </c>
      <c r="E27" s="104" t="s">
        <v>251</v>
      </c>
      <c r="F27" s="103"/>
    </row>
    <row r="28" spans="1:6" x14ac:dyDescent="0.2">
      <c r="A28" s="107">
        <v>42913</v>
      </c>
      <c r="B28" s="74">
        <v>24.78</v>
      </c>
      <c r="C28" s="71" t="s">
        <v>250</v>
      </c>
      <c r="D28" s="71" t="s">
        <v>250</v>
      </c>
      <c r="E28" s="104" t="s">
        <v>251</v>
      </c>
      <c r="F28" s="103"/>
    </row>
    <row r="29" spans="1:6" x14ac:dyDescent="0.2">
      <c r="A29" s="107">
        <v>42916</v>
      </c>
      <c r="B29" s="118">
        <v>9.57</v>
      </c>
      <c r="C29" s="71" t="s">
        <v>271</v>
      </c>
      <c r="D29" s="71" t="s">
        <v>271</v>
      </c>
      <c r="E29" s="104" t="s">
        <v>251</v>
      </c>
      <c r="F29" s="103"/>
    </row>
    <row r="30" spans="1:6" x14ac:dyDescent="0.2">
      <c r="A30" s="107">
        <v>42916</v>
      </c>
      <c r="B30" s="118">
        <v>28.7</v>
      </c>
      <c r="C30" s="71" t="s">
        <v>250</v>
      </c>
      <c r="D30" s="71" t="s">
        <v>271</v>
      </c>
      <c r="E30" s="104" t="s">
        <v>251</v>
      </c>
      <c r="F30" s="103"/>
    </row>
    <row r="31" spans="1:6" x14ac:dyDescent="0.2">
      <c r="A31" s="107">
        <v>42916</v>
      </c>
      <c r="B31" s="118">
        <v>11.74</v>
      </c>
      <c r="C31" s="71" t="s">
        <v>315</v>
      </c>
      <c r="D31" s="71" t="s">
        <v>254</v>
      </c>
      <c r="E31" s="104" t="s">
        <v>251</v>
      </c>
      <c r="F31" s="1"/>
    </row>
    <row r="32" spans="1:6" x14ac:dyDescent="0.2">
      <c r="A32" s="70"/>
      <c r="B32" s="74"/>
      <c r="C32" s="71"/>
      <c r="D32" s="103"/>
      <c r="E32" s="104"/>
      <c r="F32" s="103"/>
    </row>
    <row r="33" spans="1:6" ht="14.1" customHeight="1" x14ac:dyDescent="0.2">
      <c r="A33" s="27" t="s">
        <v>14</v>
      </c>
      <c r="B33" s="50">
        <f>SUM(B9:B32)</f>
        <v>1706.5199999999998</v>
      </c>
      <c r="C33" s="13"/>
      <c r="D33" s="14"/>
      <c r="E33" s="26"/>
    </row>
    <row r="34" spans="1:6" ht="14.1" customHeight="1" x14ac:dyDescent="0.2">
      <c r="A34" s="52"/>
      <c r="B34" s="50"/>
      <c r="C34" s="13"/>
      <c r="D34" s="14"/>
      <c r="E34" s="69"/>
    </row>
    <row r="35" spans="1:6" ht="14.1" customHeight="1" x14ac:dyDescent="0.2">
      <c r="A35" s="64"/>
      <c r="B35" s="45"/>
      <c r="C35" s="45"/>
      <c r="D35" s="45"/>
      <c r="E35" s="65"/>
    </row>
    <row r="36" spans="1:6" x14ac:dyDescent="0.2">
      <c r="A36" s="34" t="s">
        <v>26</v>
      </c>
      <c r="E36" s="11"/>
    </row>
    <row r="37" spans="1:6" x14ac:dyDescent="0.2">
      <c r="A37" s="151" t="s">
        <v>51</v>
      </c>
      <c r="B37" s="126"/>
      <c r="C37" s="126"/>
      <c r="E37" s="11"/>
    </row>
    <row r="38" spans="1:6" ht="14.1" customHeight="1" x14ac:dyDescent="0.2">
      <c r="A38" s="43" t="s">
        <v>21</v>
      </c>
      <c r="B38" s="44"/>
      <c r="E38" s="11"/>
    </row>
    <row r="39" spans="1:6" x14ac:dyDescent="0.2">
      <c r="A39" s="42" t="s">
        <v>32</v>
      </c>
      <c r="B39"/>
      <c r="E39" s="11"/>
    </row>
    <row r="40" spans="1:6" ht="12.6" customHeight="1" x14ac:dyDescent="0.2">
      <c r="A40" s="152" t="s">
        <v>28</v>
      </c>
      <c r="B40" s="153"/>
      <c r="C40" s="153"/>
      <c r="D40" s="153"/>
      <c r="E40" s="154"/>
    </row>
    <row r="41" spans="1:6" x14ac:dyDescent="0.2">
      <c r="A41" s="42" t="s">
        <v>48</v>
      </c>
      <c r="B41"/>
      <c r="E41" s="11"/>
      <c r="F41" s="1"/>
    </row>
    <row r="42" spans="1:6" ht="12.75" customHeight="1" x14ac:dyDescent="0.2">
      <c r="A42" s="156" t="s">
        <v>40</v>
      </c>
      <c r="B42" s="124"/>
      <c r="C42" s="105"/>
      <c r="D42" s="105"/>
      <c r="E42" s="57"/>
      <c r="F42" s="105"/>
    </row>
    <row r="43" spans="1:6" x14ac:dyDescent="0.2">
      <c r="A43" s="66"/>
      <c r="B43" s="46"/>
      <c r="C43" s="67"/>
      <c r="D43" s="67"/>
      <c r="E43" s="68"/>
    </row>
    <row r="44" spans="1:6" x14ac:dyDescent="0.2">
      <c r="A44" s="106"/>
    </row>
    <row r="45" spans="1:6" x14ac:dyDescent="0.2">
      <c r="A45" s="106"/>
    </row>
    <row r="46" spans="1:6" x14ac:dyDescent="0.2">
      <c r="A46" s="106"/>
    </row>
    <row r="47" spans="1:6" x14ac:dyDescent="0.2">
      <c r="A47" s="106"/>
    </row>
  </sheetData>
  <mergeCells count="10">
    <mergeCell ref="A7:B7"/>
    <mergeCell ref="A37:C37"/>
    <mergeCell ref="A40:E40"/>
    <mergeCell ref="A42:B42"/>
    <mergeCell ref="A1:E1"/>
    <mergeCell ref="B2:E2"/>
    <mergeCell ref="B3:E3"/>
    <mergeCell ref="B4:E4"/>
    <mergeCell ref="A5:E5"/>
    <mergeCell ref="A6:E6"/>
  </mergeCells>
  <printOptions gridLines="1"/>
  <pageMargins left="0.31496062992125984" right="0.31496062992125984" top="0.35433070866141736" bottom="0.35433070866141736" header="0.11811023622047245" footer="0.11811023622047245"/>
  <pageSetup paperSize="9" scale="66" fitToHeight="0" orientation="portrait" r:id="rId1"/>
  <headerFooter alignWithMargins="0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Gifts and Benefits</vt:lpstr>
      <vt:lpstr>All other  expenses</vt:lpstr>
      <vt:lpstr>'All other  expenses'!Print_Area</vt:lpstr>
      <vt:lpstr>'Gifts and Benefits'!Print_Area</vt:lpstr>
      <vt:lpstr>Hospitality!Print_Area</vt:lpstr>
      <vt:lpstr>Travel!Print_Area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Director-General's expenses, gifts and hospitality July 2016-June 2017</dc:title>
  <dc:creator>Raquel Mitchell</dc:creator>
  <cp:lastModifiedBy>Raquel Mitchell</cp:lastModifiedBy>
  <dcterms:created xsi:type="dcterms:W3CDTF">2017-06-13T23:11:03Z</dcterms:created>
  <dcterms:modified xsi:type="dcterms:W3CDTF">2023-08-18T01:57:52Z</dcterms:modified>
</cp:coreProperties>
</file>